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01 - SO 01 Rekonstrukce k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SO 01 Rekonstrukce k...'!$C$123:$K$534</definedName>
    <definedName name="_xlnm.Print_Area" localSheetId="1">'01 - SO 01 Rekonstrukce k...'!$C$4:$J$76,'01 - SO 01 Rekonstrukce k...'!$C$82:$J$105,'01 - SO 01 Rekonstrukce k...'!$C$111:$K$534</definedName>
    <definedName name="_xlnm.Print_Titles" localSheetId="1">'01 - SO 01 Rekonstrukce k...'!$123:$123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534"/>
  <c r="BH534"/>
  <c r="BG534"/>
  <c r="BF534"/>
  <c r="T534"/>
  <c r="T533"/>
  <c r="R534"/>
  <c r="R533"/>
  <c r="P534"/>
  <c r="P533"/>
  <c r="BI531"/>
  <c r="BH531"/>
  <c r="BG531"/>
  <c r="BF531"/>
  <c r="T531"/>
  <c r="R531"/>
  <c r="P531"/>
  <c r="BI525"/>
  <c r="BH525"/>
  <c r="BG525"/>
  <c r="BF525"/>
  <c r="T525"/>
  <c r="R525"/>
  <c r="P525"/>
  <c r="BI516"/>
  <c r="BH516"/>
  <c r="BG516"/>
  <c r="BF516"/>
  <c r="T516"/>
  <c r="R516"/>
  <c r="P516"/>
  <c r="BI514"/>
  <c r="BH514"/>
  <c r="BG514"/>
  <c r="BF514"/>
  <c r="T514"/>
  <c r="R514"/>
  <c r="P514"/>
  <c r="BI512"/>
  <c r="BH512"/>
  <c r="BG512"/>
  <c r="BF512"/>
  <c r="T512"/>
  <c r="R512"/>
  <c r="P512"/>
  <c r="BI509"/>
  <c r="BH509"/>
  <c r="BG509"/>
  <c r="BF509"/>
  <c r="T509"/>
  <c r="R509"/>
  <c r="P509"/>
  <c r="BI503"/>
  <c r="BH503"/>
  <c r="BG503"/>
  <c r="BF503"/>
  <c r="T503"/>
  <c r="R503"/>
  <c r="P503"/>
  <c r="BI499"/>
  <c r="BH499"/>
  <c r="BG499"/>
  <c r="BF499"/>
  <c r="T499"/>
  <c r="R499"/>
  <c r="P499"/>
  <c r="BI496"/>
  <c r="BH496"/>
  <c r="BG496"/>
  <c r="BF496"/>
  <c r="T496"/>
  <c r="R496"/>
  <c r="P496"/>
  <c r="BI493"/>
  <c r="BH493"/>
  <c r="BG493"/>
  <c r="BF493"/>
  <c r="T493"/>
  <c r="R493"/>
  <c r="P493"/>
  <c r="BI489"/>
  <c r="BH489"/>
  <c r="BG489"/>
  <c r="BF489"/>
  <c r="T489"/>
  <c r="R489"/>
  <c r="P489"/>
  <c r="BI486"/>
  <c r="BH486"/>
  <c r="BG486"/>
  <c r="BF486"/>
  <c r="T486"/>
  <c r="R486"/>
  <c r="P486"/>
  <c r="BI482"/>
  <c r="BH482"/>
  <c r="BG482"/>
  <c r="BF482"/>
  <c r="T482"/>
  <c r="R482"/>
  <c r="P482"/>
  <c r="BI480"/>
  <c r="BH480"/>
  <c r="BG480"/>
  <c r="BF480"/>
  <c r="T480"/>
  <c r="R480"/>
  <c r="P480"/>
  <c r="BI478"/>
  <c r="BH478"/>
  <c r="BG478"/>
  <c r="BF478"/>
  <c r="T478"/>
  <c r="R478"/>
  <c r="P478"/>
  <c r="BI475"/>
  <c r="BH475"/>
  <c r="BG475"/>
  <c r="BF475"/>
  <c r="T475"/>
  <c r="R475"/>
  <c r="P475"/>
  <c r="BI473"/>
  <c r="BH473"/>
  <c r="BG473"/>
  <c r="BF473"/>
  <c r="T473"/>
  <c r="R473"/>
  <c r="P473"/>
  <c r="BI471"/>
  <c r="BH471"/>
  <c r="BG471"/>
  <c r="BF471"/>
  <c r="T471"/>
  <c r="R471"/>
  <c r="P471"/>
  <c r="BI469"/>
  <c r="BH469"/>
  <c r="BG469"/>
  <c r="BF469"/>
  <c r="T469"/>
  <c r="R469"/>
  <c r="P469"/>
  <c r="BI467"/>
  <c r="BH467"/>
  <c r="BG467"/>
  <c r="BF467"/>
  <c r="T467"/>
  <c r="R467"/>
  <c r="P467"/>
  <c r="BI465"/>
  <c r="BH465"/>
  <c r="BG465"/>
  <c r="BF465"/>
  <c r="T465"/>
  <c r="R465"/>
  <c r="P465"/>
  <c r="BI463"/>
  <c r="BH463"/>
  <c r="BG463"/>
  <c r="BF463"/>
  <c r="T463"/>
  <c r="R463"/>
  <c r="P463"/>
  <c r="BI461"/>
  <c r="BH461"/>
  <c r="BG461"/>
  <c r="BF461"/>
  <c r="T461"/>
  <c r="R461"/>
  <c r="P461"/>
  <c r="BI459"/>
  <c r="BH459"/>
  <c r="BG459"/>
  <c r="BF459"/>
  <c r="T459"/>
  <c r="R459"/>
  <c r="P459"/>
  <c r="BI457"/>
  <c r="BH457"/>
  <c r="BG457"/>
  <c r="BF457"/>
  <c r="T457"/>
  <c r="R457"/>
  <c r="P457"/>
  <c r="BI455"/>
  <c r="BH455"/>
  <c r="BG455"/>
  <c r="BF455"/>
  <c r="T455"/>
  <c r="R455"/>
  <c r="P455"/>
  <c r="BI453"/>
  <c r="BH453"/>
  <c r="BG453"/>
  <c r="BF453"/>
  <c r="T453"/>
  <c r="R453"/>
  <c r="P453"/>
  <c r="BI450"/>
  <c r="BH450"/>
  <c r="BG450"/>
  <c r="BF450"/>
  <c r="T450"/>
  <c r="R450"/>
  <c r="P450"/>
  <c r="BI447"/>
  <c r="BH447"/>
  <c r="BG447"/>
  <c r="BF447"/>
  <c r="T447"/>
  <c r="R447"/>
  <c r="P447"/>
  <c r="BI444"/>
  <c r="BH444"/>
  <c r="BG444"/>
  <c r="BF444"/>
  <c r="T444"/>
  <c r="R444"/>
  <c r="P444"/>
  <c r="BI435"/>
  <c r="BH435"/>
  <c r="BG435"/>
  <c r="BF435"/>
  <c r="T435"/>
  <c r="R435"/>
  <c r="P435"/>
  <c r="BI433"/>
  <c r="BH433"/>
  <c r="BG433"/>
  <c r="BF433"/>
  <c r="T433"/>
  <c r="R433"/>
  <c r="P433"/>
  <c r="BI431"/>
  <c r="BH431"/>
  <c r="BG431"/>
  <c r="BF431"/>
  <c r="T431"/>
  <c r="R431"/>
  <c r="P431"/>
  <c r="BI429"/>
  <c r="BH429"/>
  <c r="BG429"/>
  <c r="BF429"/>
  <c r="T429"/>
  <c r="R429"/>
  <c r="P429"/>
  <c r="BI427"/>
  <c r="BH427"/>
  <c r="BG427"/>
  <c r="BF427"/>
  <c r="T427"/>
  <c r="R427"/>
  <c r="P427"/>
  <c r="BI424"/>
  <c r="BH424"/>
  <c r="BG424"/>
  <c r="BF424"/>
  <c r="T424"/>
  <c r="R424"/>
  <c r="P424"/>
  <c r="BI422"/>
  <c r="BH422"/>
  <c r="BG422"/>
  <c r="BF422"/>
  <c r="T422"/>
  <c r="R422"/>
  <c r="P422"/>
  <c r="BI419"/>
  <c r="BH419"/>
  <c r="BG419"/>
  <c r="BF419"/>
  <c r="T419"/>
  <c r="R419"/>
  <c r="P419"/>
  <c r="BI417"/>
  <c r="BH417"/>
  <c r="BG417"/>
  <c r="BF417"/>
  <c r="T417"/>
  <c r="R417"/>
  <c r="P417"/>
  <c r="BI414"/>
  <c r="BH414"/>
  <c r="BG414"/>
  <c r="BF414"/>
  <c r="T414"/>
  <c r="R414"/>
  <c r="P414"/>
  <c r="BI411"/>
  <c r="BH411"/>
  <c r="BG411"/>
  <c r="BF411"/>
  <c r="T411"/>
  <c r="R411"/>
  <c r="P411"/>
  <c r="BI408"/>
  <c r="BH408"/>
  <c r="BG408"/>
  <c r="BF408"/>
  <c r="T408"/>
  <c r="R408"/>
  <c r="P408"/>
  <c r="BI406"/>
  <c r="BH406"/>
  <c r="BG406"/>
  <c r="BF406"/>
  <c r="T406"/>
  <c r="R406"/>
  <c r="P406"/>
  <c r="BI404"/>
  <c r="BH404"/>
  <c r="BG404"/>
  <c r="BF404"/>
  <c r="T404"/>
  <c r="R404"/>
  <c r="P404"/>
  <c r="BI402"/>
  <c r="BH402"/>
  <c r="BG402"/>
  <c r="BF402"/>
  <c r="T402"/>
  <c r="R402"/>
  <c r="P402"/>
  <c r="BI399"/>
  <c r="BH399"/>
  <c r="BG399"/>
  <c r="BF399"/>
  <c r="T399"/>
  <c r="R399"/>
  <c r="P399"/>
  <c r="BI397"/>
  <c r="BH397"/>
  <c r="BG397"/>
  <c r="BF397"/>
  <c r="T397"/>
  <c r="R397"/>
  <c r="P397"/>
  <c r="BI394"/>
  <c r="BH394"/>
  <c r="BG394"/>
  <c r="BF394"/>
  <c r="T394"/>
  <c r="R394"/>
  <c r="P394"/>
  <c r="BI391"/>
  <c r="BH391"/>
  <c r="BG391"/>
  <c r="BF391"/>
  <c r="T391"/>
  <c r="R391"/>
  <c r="P391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79"/>
  <c r="BH379"/>
  <c r="BG379"/>
  <c r="BF379"/>
  <c r="T379"/>
  <c r="R379"/>
  <c r="P379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7"/>
  <c r="BH367"/>
  <c r="BG367"/>
  <c r="BF367"/>
  <c r="T367"/>
  <c r="R367"/>
  <c r="P367"/>
  <c r="BI365"/>
  <c r="BH365"/>
  <c r="BG365"/>
  <c r="BF365"/>
  <c r="T365"/>
  <c r="R365"/>
  <c r="P365"/>
  <c r="BI362"/>
  <c r="BH362"/>
  <c r="BG362"/>
  <c r="BF362"/>
  <c r="T362"/>
  <c r="R362"/>
  <c r="P362"/>
  <c r="BI360"/>
  <c r="BH360"/>
  <c r="BG360"/>
  <c r="BF360"/>
  <c r="T360"/>
  <c r="R360"/>
  <c r="P360"/>
  <c r="BI357"/>
  <c r="BH357"/>
  <c r="BG357"/>
  <c r="BF357"/>
  <c r="T357"/>
  <c r="R357"/>
  <c r="P357"/>
  <c r="BI355"/>
  <c r="BH355"/>
  <c r="BG355"/>
  <c r="BF355"/>
  <c r="T355"/>
  <c r="R355"/>
  <c r="P355"/>
  <c r="BI352"/>
  <c r="BH352"/>
  <c r="BG352"/>
  <c r="BF352"/>
  <c r="T352"/>
  <c r="R352"/>
  <c r="P352"/>
  <c r="BI350"/>
  <c r="BH350"/>
  <c r="BG350"/>
  <c r="BF350"/>
  <c r="T350"/>
  <c r="R350"/>
  <c r="P350"/>
  <c r="BI347"/>
  <c r="BH347"/>
  <c r="BG347"/>
  <c r="BF347"/>
  <c r="T347"/>
  <c r="R347"/>
  <c r="P347"/>
  <c r="BI345"/>
  <c r="BH345"/>
  <c r="BG345"/>
  <c r="BF345"/>
  <c r="T345"/>
  <c r="R345"/>
  <c r="P345"/>
  <c r="BI342"/>
  <c r="BH342"/>
  <c r="BG342"/>
  <c r="BF342"/>
  <c r="T342"/>
  <c r="R342"/>
  <c r="P342"/>
  <c r="BI337"/>
  <c r="BH337"/>
  <c r="BG337"/>
  <c r="BF337"/>
  <c r="T337"/>
  <c r="R337"/>
  <c r="P337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8"/>
  <c r="BH318"/>
  <c r="BG318"/>
  <c r="BF318"/>
  <c r="T318"/>
  <c r="R318"/>
  <c r="P318"/>
  <c r="BI316"/>
  <c r="BH316"/>
  <c r="BG316"/>
  <c r="BF316"/>
  <c r="T316"/>
  <c r="R316"/>
  <c r="P316"/>
  <c r="BI313"/>
  <c r="BH313"/>
  <c r="BG313"/>
  <c r="BF313"/>
  <c r="T313"/>
  <c r="R313"/>
  <c r="P313"/>
  <c r="BI306"/>
  <c r="BH306"/>
  <c r="BG306"/>
  <c r="BF306"/>
  <c r="T306"/>
  <c r="R306"/>
  <c r="P306"/>
  <c r="BI300"/>
  <c r="BH300"/>
  <c r="BG300"/>
  <c r="BF300"/>
  <c r="T300"/>
  <c r="R300"/>
  <c r="P300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3"/>
  <c r="BH283"/>
  <c r="BG283"/>
  <c r="BF283"/>
  <c r="T283"/>
  <c r="R283"/>
  <c r="P283"/>
  <c r="BI280"/>
  <c r="BH280"/>
  <c r="BG280"/>
  <c r="BF280"/>
  <c r="T280"/>
  <c r="R280"/>
  <c r="P280"/>
  <c r="BI278"/>
  <c r="BH278"/>
  <c r="BG278"/>
  <c r="BF278"/>
  <c r="T278"/>
  <c r="R278"/>
  <c r="P278"/>
  <c r="BI264"/>
  <c r="BH264"/>
  <c r="BG264"/>
  <c r="BF264"/>
  <c r="T264"/>
  <c r="R264"/>
  <c r="P264"/>
  <c r="BI259"/>
  <c r="BH259"/>
  <c r="BG259"/>
  <c r="BF259"/>
  <c r="T259"/>
  <c r="R259"/>
  <c r="P259"/>
  <c r="BI238"/>
  <c r="BH238"/>
  <c r="BG238"/>
  <c r="BF238"/>
  <c r="T238"/>
  <c r="R238"/>
  <c r="P238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2"/>
  <c r="BH222"/>
  <c r="BG222"/>
  <c r="BF222"/>
  <c r="T222"/>
  <c r="R222"/>
  <c r="P222"/>
  <c r="BI212"/>
  <c r="BH212"/>
  <c r="BG212"/>
  <c r="BF212"/>
  <c r="T212"/>
  <c r="R212"/>
  <c r="P212"/>
  <c r="BI210"/>
  <c r="BH210"/>
  <c r="BG210"/>
  <c r="BF210"/>
  <c r="T210"/>
  <c r="R210"/>
  <c r="P210"/>
  <c r="BI205"/>
  <c r="BH205"/>
  <c r="BG205"/>
  <c r="BF205"/>
  <c r="T205"/>
  <c r="R205"/>
  <c r="P205"/>
  <c r="BI202"/>
  <c r="BH202"/>
  <c r="BG202"/>
  <c r="BF202"/>
  <c r="T202"/>
  <c r="R202"/>
  <c r="P202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89"/>
  <c r="E7"/>
  <c r="E85"/>
  <c i="1" r="L90"/>
  <c r="AM90"/>
  <c r="AM89"/>
  <c r="L89"/>
  <c r="AM87"/>
  <c r="L87"/>
  <c r="L85"/>
  <c r="L84"/>
  <c i="2" r="J429"/>
  <c r="J300"/>
  <c r="BK147"/>
  <c r="J427"/>
  <c r="BK360"/>
  <c r="J205"/>
  <c r="J388"/>
  <c r="BK291"/>
  <c r="BK457"/>
  <c r="BK337"/>
  <c r="J463"/>
  <c r="J367"/>
  <c r="BK137"/>
  <c r="J455"/>
  <c r="J402"/>
  <c r="J360"/>
  <c r="J318"/>
  <c r="J264"/>
  <c r="J480"/>
  <c r="J419"/>
  <c r="J238"/>
  <c r="J516"/>
  <c r="BK503"/>
  <c r="BK463"/>
  <c r="J374"/>
  <c r="J288"/>
  <c r="BK131"/>
  <c r="BK453"/>
  <c r="J357"/>
  <c r="BK205"/>
  <c r="J422"/>
  <c r="BK330"/>
  <c r="J486"/>
  <c r="J382"/>
  <c r="J202"/>
  <c r="J417"/>
  <c r="J316"/>
  <c r="J379"/>
  <c r="BK264"/>
  <c r="BK499"/>
  <c r="BK447"/>
  <c r="BK391"/>
  <c r="BK347"/>
  <c r="J236"/>
  <c r="BK149"/>
  <c r="BK435"/>
  <c r="J291"/>
  <c r="BK531"/>
  <c r="J509"/>
  <c r="J447"/>
  <c r="BK384"/>
  <c r="BK306"/>
  <c r="J224"/>
  <c r="J461"/>
  <c r="J394"/>
  <c r="J131"/>
  <c r="BK406"/>
  <c r="BK345"/>
  <c r="J142"/>
  <c r="BK408"/>
  <c r="BK230"/>
  <c r="J411"/>
  <c r="J145"/>
  <c r="BK350"/>
  <c r="BK151"/>
  <c r="J465"/>
  <c r="BK372"/>
  <c r="BK328"/>
  <c r="BK227"/>
  <c r="BK142"/>
  <c r="BK471"/>
  <c r="BK318"/>
  <c r="J534"/>
  <c r="J514"/>
  <c r="BK473"/>
  <c r="J399"/>
  <c r="BK316"/>
  <c r="BK140"/>
  <c r="BK431"/>
  <c r="J342"/>
  <c i="1" r="AS94"/>
  <c i="2" r="J365"/>
  <c r="BK224"/>
  <c r="J469"/>
  <c r="J328"/>
  <c r="BK154"/>
  <c r="BK355"/>
  <c r="J424"/>
  <c r="J283"/>
  <c r="J493"/>
  <c r="BK433"/>
  <c r="BK376"/>
  <c r="J350"/>
  <c r="BK283"/>
  <c r="J151"/>
  <c r="J482"/>
  <c r="J414"/>
  <c r="J230"/>
  <c r="J525"/>
  <c r="BK496"/>
  <c r="J435"/>
  <c r="BK397"/>
  <c r="BK323"/>
  <c r="BK238"/>
  <c r="BK135"/>
  <c r="BK450"/>
  <c r="BK414"/>
  <c r="BK294"/>
  <c r="J133"/>
  <c r="BK444"/>
  <c r="BK367"/>
  <c r="BK313"/>
  <c r="BK127"/>
  <c r="BK404"/>
  <c r="BK325"/>
  <c r="BK157"/>
  <c r="BK427"/>
  <c r="J332"/>
  <c r="J471"/>
  <c r="J376"/>
  <c r="J278"/>
  <c r="BK145"/>
  <c r="BK480"/>
  <c r="J444"/>
  <c r="BK399"/>
  <c r="BK362"/>
  <c r="J337"/>
  <c r="BK285"/>
  <c r="J210"/>
  <c r="J496"/>
  <c r="J459"/>
  <c r="J391"/>
  <c r="J147"/>
  <c r="BK516"/>
  <c r="BK509"/>
  <c r="BK489"/>
  <c r="BK422"/>
  <c r="BK388"/>
  <c r="BK342"/>
  <c r="J280"/>
  <c r="BK202"/>
  <c r="J127"/>
  <c r="BK417"/>
  <c r="BK236"/>
  <c r="BK465"/>
  <c r="J362"/>
  <c r="BK259"/>
  <c r="J450"/>
  <c r="BK379"/>
  <c r="J137"/>
  <c r="J386"/>
  <c r="J222"/>
  <c r="BK394"/>
  <c r="J321"/>
  <c r="BK424"/>
  <c r="BK370"/>
  <c r="BK288"/>
  <c r="BK278"/>
  <c r="J140"/>
  <c r="J478"/>
  <c r="J352"/>
  <c r="BK534"/>
  <c r="BK514"/>
  <c r="J499"/>
  <c r="BK411"/>
  <c r="J330"/>
  <c r="BK222"/>
  <c r="J457"/>
  <c r="J404"/>
  <c r="J323"/>
  <c r="BK210"/>
  <c r="J453"/>
  <c r="BK382"/>
  <c r="J347"/>
  <c r="J227"/>
  <c r="J473"/>
  <c r="BK386"/>
  <c r="J233"/>
  <c r="BK493"/>
  <c r="BK419"/>
  <c r="J313"/>
  <c r="BK461"/>
  <c r="J370"/>
  <c r="J294"/>
  <c r="BK212"/>
  <c r="BK478"/>
  <c r="J408"/>
  <c r="J384"/>
  <c r="J355"/>
  <c r="BK332"/>
  <c r="BK280"/>
  <c r="J154"/>
  <c r="BK486"/>
  <c r="BK475"/>
  <c r="J397"/>
  <c r="J212"/>
  <c r="J531"/>
  <c r="BK512"/>
  <c r="J503"/>
  <c r="BK469"/>
  <c r="BK429"/>
  <c r="BK352"/>
  <c r="BK321"/>
  <c r="BK233"/>
  <c r="BK133"/>
  <c r="BK455"/>
  <c r="BK402"/>
  <c r="J489"/>
  <c r="BK374"/>
  <c r="J325"/>
  <c r="J431"/>
  <c r="J372"/>
  <c r="J467"/>
  <c r="J285"/>
  <c r="BK459"/>
  <c r="J345"/>
  <c r="J149"/>
  <c r="J475"/>
  <c r="J406"/>
  <c r="BK357"/>
  <c r="J259"/>
  <c r="J135"/>
  <c r="BK467"/>
  <c r="J306"/>
  <c r="BK525"/>
  <c r="J512"/>
  <c r="BK482"/>
  <c r="J433"/>
  <c r="BK365"/>
  <c r="BK300"/>
  <c r="J157"/>
  <c l="1" r="BK126"/>
  <c r="BK282"/>
  <c r="J282"/>
  <c r="J99"/>
  <c r="P312"/>
  <c r="P126"/>
  <c r="BK287"/>
  <c r="J287"/>
  <c r="J100"/>
  <c r="R287"/>
  <c r="R492"/>
  <c r="T312"/>
  <c r="P492"/>
  <c r="T492"/>
  <c r="T126"/>
  <c r="P282"/>
  <c r="T282"/>
  <c r="P287"/>
  <c r="BK492"/>
  <c r="J492"/>
  <c r="J102"/>
  <c r="P502"/>
  <c r="R312"/>
  <c r="BK502"/>
  <c r="J502"/>
  <c r="J103"/>
  <c r="BK312"/>
  <c r="J312"/>
  <c r="J101"/>
  <c r="T502"/>
  <c r="R126"/>
  <c r="R282"/>
  <c r="T287"/>
  <c r="R502"/>
  <c r="BK533"/>
  <c r="J533"/>
  <c r="J104"/>
  <c r="BE145"/>
  <c r="BE151"/>
  <c r="BE210"/>
  <c r="BE230"/>
  <c r="BE236"/>
  <c r="BE278"/>
  <c r="BE283"/>
  <c r="BE291"/>
  <c r="BE294"/>
  <c r="BE318"/>
  <c r="BE328"/>
  <c r="BE337"/>
  <c r="BE357"/>
  <c r="BE362"/>
  <c r="BE386"/>
  <c r="BE408"/>
  <c r="BE427"/>
  <c r="BE467"/>
  <c r="BE471"/>
  <c r="BE478"/>
  <c r="BE486"/>
  <c r="BE493"/>
  <c r="BE499"/>
  <c r="BE503"/>
  <c r="BE509"/>
  <c r="BE512"/>
  <c r="BE514"/>
  <c r="BE516"/>
  <c r="BE525"/>
  <c r="BE531"/>
  <c r="BE534"/>
  <c r="F92"/>
  <c r="BE137"/>
  <c r="BE142"/>
  <c r="BE233"/>
  <c r="BE285"/>
  <c r="BE323"/>
  <c r="BE347"/>
  <c r="BE376"/>
  <c r="BE450"/>
  <c r="BE455"/>
  <c r="BE202"/>
  <c r="BE238"/>
  <c r="BE306"/>
  <c r="BE330"/>
  <c r="BE345"/>
  <c r="BE352"/>
  <c r="BE365"/>
  <c r="BE367"/>
  <c r="BE414"/>
  <c r="BE419"/>
  <c r="BE435"/>
  <c r="BE459"/>
  <c r="BE463"/>
  <c r="BE496"/>
  <c r="E114"/>
  <c r="BE127"/>
  <c r="BE133"/>
  <c r="BE140"/>
  <c r="BE154"/>
  <c r="BE205"/>
  <c r="BE224"/>
  <c r="BE288"/>
  <c r="BE313"/>
  <c r="BE325"/>
  <c r="BE404"/>
  <c r="BE157"/>
  <c r="BE227"/>
  <c r="BE259"/>
  <c r="BE280"/>
  <c r="BE342"/>
  <c r="BE360"/>
  <c r="BE372"/>
  <c r="BE382"/>
  <c r="BE394"/>
  <c r="BE429"/>
  <c r="BE431"/>
  <c r="BE433"/>
  <c r="BE444"/>
  <c r="BE453"/>
  <c r="BE461"/>
  <c r="BE469"/>
  <c r="BE473"/>
  <c r="J118"/>
  <c r="BE147"/>
  <c r="BE149"/>
  <c r="BE222"/>
  <c r="BE321"/>
  <c r="BE391"/>
  <c r="BE465"/>
  <c r="BE480"/>
  <c r="BE131"/>
  <c r="BE135"/>
  <c r="BE212"/>
  <c r="BE264"/>
  <c r="BE300"/>
  <c r="BE316"/>
  <c r="BE355"/>
  <c r="BE379"/>
  <c r="BE384"/>
  <c r="BE388"/>
  <c r="BE399"/>
  <c r="BE402"/>
  <c r="BE411"/>
  <c r="BE417"/>
  <c r="BE447"/>
  <c r="BE457"/>
  <c r="BE332"/>
  <c r="BE350"/>
  <c r="BE370"/>
  <c r="BE374"/>
  <c r="BE397"/>
  <c r="BE406"/>
  <c r="BE422"/>
  <c r="BE424"/>
  <c r="BE475"/>
  <c r="BE482"/>
  <c r="BE489"/>
  <c r="F35"/>
  <c i="1" r="BB95"/>
  <c r="BB94"/>
  <c r="AX94"/>
  <c i="2" r="J34"/>
  <c i="1" r="AW95"/>
  <c i="2" r="F37"/>
  <c i="1" r="BD95"/>
  <c r="BD94"/>
  <c r="W33"/>
  <c i="2" r="F34"/>
  <c i="1" r="BA95"/>
  <c r="BA94"/>
  <c r="W30"/>
  <c i="2" r="F36"/>
  <c i="1" r="BC95"/>
  <c r="BC94"/>
  <c r="AY94"/>
  <c i="2" l="1" r="T125"/>
  <c r="T124"/>
  <c r="P125"/>
  <c r="P124"/>
  <c i="1" r="AU95"/>
  <c i="2" r="R125"/>
  <c r="R124"/>
  <c r="BK125"/>
  <c r="J125"/>
  <c r="J97"/>
  <c r="J126"/>
  <c r="J98"/>
  <c r="J33"/>
  <c i="1" r="AV95"/>
  <c r="AT95"/>
  <c r="AU94"/>
  <c r="AW94"/>
  <c r="AK30"/>
  <c r="W31"/>
  <c i="2" r="F33"/>
  <c i="1" r="AZ95"/>
  <c r="AZ94"/>
  <c r="W29"/>
  <c r="W32"/>
  <c i="2" l="1" r="BK124"/>
  <c r="J124"/>
  <c r="J96"/>
  <c i="1" r="AV94"/>
  <c r="AK29"/>
  <c i="2" l="1" r="J30"/>
  <c i="1" r="AG95"/>
  <c r="AG94"/>
  <c r="AK26"/>
  <c r="AK35"/>
  <c r="AT94"/>
  <c i="2" l="1" r="J39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<sst xmlns="http://schemas.openxmlformats.org/spreadsheetml/2006/main">
  <si>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</si>
  <si>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</si>
  <si>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</si>
  <si>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</si>
  <si>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</si>
  <si>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{e47b9d14-b020-4343-9523-8c6c05d004f6}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</si>
  <si>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</si>
  <si>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</si>
  <si>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</si>
  <si>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</si>
  <si>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</si>
  <si>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</si>
  <si>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0,1</t>
  </si>
  <si>
    <t>Kód:</t>
  </si>
  <si>
    <t>354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</si>
  <si>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</si>
  <si>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</si>
  <si>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TOUŠKOV - ČEMÍNSKÁ  UL. - REKONSTRUKCE KANALIZACE</t>
  </si>
  <si>
    <t>KSO:</t>
  </si>
  <si>
    <t>CC-CZ:</t>
  </si>
  <si>
    <t>Místo:</t>
  </si>
  <si>
    <t xml:space="preserve">Město Touškov </t>
  </si>
  <si>
    <t>Datum:</t>
  </si>
  <si>
    <t>26. 1. 2024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</si>
  <si>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</si>
  <si>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</si>
  <si>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</si>
  <si>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</si>
  <si>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</si>
  <si>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</si>
  <si>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</si>
  <si>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 Egermaier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</si>
  <si>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</si>
  <si>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</si>
  <si>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</si>
  <si>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</si>
  <si>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</si>
  <si>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</si>
  <si>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</si>
  <si>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</si>
  <si>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</si>
  <si>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</si>
  <si>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</si>
  <si>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</si>
  <si>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</si>
  <si>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</si>
  <si>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</si>
  <si>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</si>
  <si>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</si>
  <si>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</si>
  <si>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</si>
  <si>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</si>
  <si>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</si>
  <si>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</si>
  <si>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</si>
  <si>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</si>
  <si>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</si>
  <si>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</si>
  <si>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</si>
  <si>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</si>
  <si>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</si>
  <si>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</si>
  <si>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</si>
  <si>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</si>
  <si>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</si>
  <si>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</si>
  <si>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</si>
  <si>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</si>
  <si>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</si>
  <si>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</si>
  <si>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</si>
  <si>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</si>
  <si>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</si>
  <si>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</si>
  <si>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</si>
  <si>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</si>
  <si>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</si>
  <si>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</si>
  <si>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</si>
  <si>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</si>
  <si>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</si>
  <si>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 Rekonstrukce kanalizace</t>
  </si>
  <si>
    <t>ING</t>
  </si>
  <si>
    <t>1</t>
  </si>
  <si>
    <t>{04117257-d7c8-444e-854a-950c52eb69b7}</t>
  </si>
  <si>
    <t>2</t>
  </si>
  <si>
    <t>KRYCÍ LIST SOUPISU PRACÍ</t>
  </si>
  <si>
    <t>Objekt:</t>
  </si>
  <si>
    <t>01 - SO 01 Rekonstrukce kanalizace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</si>
  <si>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</si>
  <si>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</si>
  <si>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</si>
  <si>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</si>
  <si>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</si>
  <si>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</si>
  <si>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</si>
  <si>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</si>
  <si>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</si>
  <si>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</si>
  <si>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</si>
  <si>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</si>
  <si>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</si>
  <si>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</si>
  <si>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</si>
  <si>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</si>
  <si>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</si>
  <si>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</si>
  <si>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</si>
  <si>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</si>
  <si>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</si>
  <si>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</si>
  <si>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</si>
  <si>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</si>
  <si>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</si>
  <si>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</si>
  <si>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</si>
  <si>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</si>
  <si>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</si>
  <si>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</si>
  <si>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</si>
  <si>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115101204R</t>
  </si>
  <si>
    <t>Přečerpávání odpadních vod po úsecích</t>
  </si>
  <si>
    <t>hod</t>
  </si>
  <si>
    <t>4</t>
  </si>
  <si>
    <t>127722506</t>
  </si>
  <si>
    <t>VV</t>
  </si>
  <si>
    <t xml:space="preserve">"příloha D.1.1.1  str. 6 - součástí přečerpávání je vytvoření jímacího prostoru pro osazení čerpadel"</t>
  </si>
  <si>
    <t>" předpokládaná doba čerpání je 3 měsíce ( příloha B str. 11)"</t>
  </si>
  <si>
    <t>90*24,0</t>
  </si>
  <si>
    <t>115101201</t>
  </si>
  <si>
    <t>Čerpání vody na dopravní výšku do 10 m průměrný přítok do 500 l/min</t>
  </si>
  <si>
    <t>CS ÚRS 2024 01</t>
  </si>
  <si>
    <t>1933201905</t>
  </si>
  <si>
    <t>90,0*2,0</t>
  </si>
  <si>
    <t>3</t>
  </si>
  <si>
    <t>115101301</t>
  </si>
  <si>
    <t>Pohotovost čerpací soupravy pro dopravní výšku do 10 m přítok do 500 l/min</t>
  </si>
  <si>
    <t>den</t>
  </si>
  <si>
    <t>-233937095</t>
  </si>
  <si>
    <t>90,0</t>
  </si>
  <si>
    <t>113201112</t>
  </si>
  <si>
    <t>Vytrhání obrub silničních ležatých</t>
  </si>
  <si>
    <t>m</t>
  </si>
  <si>
    <t>611571718</t>
  </si>
  <si>
    <t>300,0</t>
  </si>
  <si>
    <t>5</t>
  </si>
  <si>
    <t>113107223</t>
  </si>
  <si>
    <t>Odstranění podkladu z kameniva drceného tl 300 mm strojně pl přes 200 m2</t>
  </si>
  <si>
    <t>m2</t>
  </si>
  <si>
    <t>-249626200</t>
  </si>
  <si>
    <t>"příloha D.1.1.1 str. 6"</t>
  </si>
  <si>
    <t>175,0*7,8</t>
  </si>
  <si>
    <t>6</t>
  </si>
  <si>
    <t>113107244</t>
  </si>
  <si>
    <t>Odstranění podkladu živičného tl 200 mm strojně pl přes 200 m2</t>
  </si>
  <si>
    <t>-1660050173</t>
  </si>
  <si>
    <t>1365,0</t>
  </si>
  <si>
    <t>7</t>
  </si>
  <si>
    <t>113106123</t>
  </si>
  <si>
    <t>Rozebrání dlažeb komunikací pro pěší ze zámkových dlaždic</t>
  </si>
  <si>
    <t>-357898216</t>
  </si>
  <si>
    <t>350,0</t>
  </si>
  <si>
    <t>8</t>
  </si>
  <si>
    <t>113107222</t>
  </si>
  <si>
    <t>Odstranění podkladu z kameniva drceného tl 200 mm strojně pl přes 200 m2</t>
  </si>
  <si>
    <t>-1912107432</t>
  </si>
  <si>
    <t>9</t>
  </si>
  <si>
    <t>119001402</t>
  </si>
  <si>
    <t>Dočasné zajištění potrubí plynu</t>
  </si>
  <si>
    <t>-143940737</t>
  </si>
  <si>
    <t>6*1,5</t>
  </si>
  <si>
    <t>10</t>
  </si>
  <si>
    <t>119001423</t>
  </si>
  <si>
    <t xml:space="preserve">Dočasné zajištění kabelů </t>
  </si>
  <si>
    <t>-226571081</t>
  </si>
  <si>
    <t>12*1,5+2*2,0</t>
  </si>
  <si>
    <t>11</t>
  </si>
  <si>
    <t>130001101</t>
  </si>
  <si>
    <t>Příplatek za ztížení vykopávky v blízkosti podzemního vedení</t>
  </si>
  <si>
    <t>m3</t>
  </si>
  <si>
    <t>-1489031187</t>
  </si>
  <si>
    <t xml:space="preserve">"výměry z pol.   119001423, 119001412"</t>
  </si>
  <si>
    <t>(9,0+22,0)*1,5</t>
  </si>
  <si>
    <t>131200000R</t>
  </si>
  <si>
    <t>Sondy</t>
  </si>
  <si>
    <t>kpl</t>
  </si>
  <si>
    <t>-102119632</t>
  </si>
  <si>
    <t>"nutné ověření hloubek stávajících šachet Š5, Š7"</t>
  </si>
  <si>
    <t>2,0</t>
  </si>
  <si>
    <t>13</t>
  </si>
  <si>
    <t>132254205</t>
  </si>
  <si>
    <t>Hloubení zapažených rýh š do 2000 mm v hornině třídy těžitelnosti I skupiny 3 objem do 1000 m3</t>
  </si>
  <si>
    <t>-1370176696</t>
  </si>
  <si>
    <t>"příloha D.1.1.3.1 - 6, D.1.1.14"</t>
  </si>
  <si>
    <t>"stoka A - 175,0 m"</t>
  </si>
  <si>
    <t xml:space="preserve">"DN 800/1000"    115,60*(3,0+3,27+3,49+3,39+3,05)/5*2,3</t>
  </si>
  <si>
    <t xml:space="preserve">"DN 600/900"      7,0*(3,05+2,81)/2*1,8</t>
  </si>
  <si>
    <t xml:space="preserve">"DN 600"              29,6*(2,81+2,51+1,93)/3*1,8  </t>
  </si>
  <si>
    <t xml:space="preserve">"DN 600"              22,8*(1,56+1,26)/2*1,8</t>
  </si>
  <si>
    <t xml:space="preserve">"+ rozš. pro Š1, Š2, Š3"    1,5*1,5*10,6</t>
  </si>
  <si>
    <t xml:space="preserve">"+ rozš. pro Š4, Š5,"         2,5*2,5*6,4</t>
  </si>
  <si>
    <t xml:space="preserve">"+ rozš. pro Š11, Š41"     1,2*1,2*4,71</t>
  </si>
  <si>
    <t xml:space="preserve">"- povrch živice nad rýhou"  -((115,6*2,3*0,5)+(59,4*1,8*0,5))</t>
  </si>
  <si>
    <t xml:space="preserve">"+ přípojky DN 150, DN 200"   (65,0*2,0*1,1)+(20,0*2,0*1,2)</t>
  </si>
  <si>
    <t>"povrch přípojek živice nad rýhou"</t>
  </si>
  <si>
    <t>-45,0*1,1*0,5</t>
  </si>
  <si>
    <t>"povrch přípojek zámková dlažba nad rýhou"</t>
  </si>
  <si>
    <t>-27,5*1,1*0,3</t>
  </si>
  <si>
    <t>Mezisoučet stoka A</t>
  </si>
  <si>
    <t>"stoka B 1 - 4,0m - DN 300 - povrch nezpevněn"</t>
  </si>
  <si>
    <t>4,0*(3,0+2,24)/2*1,3</t>
  </si>
  <si>
    <t xml:space="preserve">"+ rozš. pro Š10"  1,2*1,2*2,64</t>
  </si>
  <si>
    <t>Mezisoučet stoka B1</t>
  </si>
  <si>
    <t>"stoka B2 - 5,0m" - DN 300"</t>
  </si>
  <si>
    <t xml:space="preserve"> 5,0*(3,17+2,2)/2*1,3</t>
  </si>
  <si>
    <t xml:space="preserve">"+ rozš. p ro Š21"  1,2*1,2*2,5</t>
  </si>
  <si>
    <t xml:space="preserve">"- povrch živice"  -5,0*1,3*0,5</t>
  </si>
  <si>
    <t>Mezisoučet stoka B2</t>
  </si>
  <si>
    <t>"stoka B3 - 4,0m - DN 300"</t>
  </si>
  <si>
    <t>4,0*(3,49+2,47)/2*1,3</t>
  </si>
  <si>
    <t xml:space="preserve">"+ rozš. pro Š31"  1,2*1,2*2,57</t>
  </si>
  <si>
    <t xml:space="preserve">"- povrch živice"  -4,0*1,3*0,5</t>
  </si>
  <si>
    <t>Mezisoučet stoka B3</t>
  </si>
  <si>
    <t xml:space="preserve">"stoka  B4 - 4,0m - DN 300"</t>
  </si>
  <si>
    <t>4,0*(3,49+2,56)/2*1,3</t>
  </si>
  <si>
    <t xml:space="preserve">"+ rozuš. pro Š32"  1,2*1,2*2,66</t>
  </si>
  <si>
    <t xml:space="preserve">"- povrcz živice"  -4,0*1,3*0,5</t>
  </si>
  <si>
    <t>Mezisoučet stoka B4</t>
  </si>
  <si>
    <t>"stoka B5 - 600/900 - 8,0m"</t>
  </si>
  <si>
    <t>8,0*(3,05+2,7)/2*1,8</t>
  </si>
  <si>
    <t xml:space="preserve">"+ rozš. pro Š7"   2,5*2,5*3,0</t>
  </si>
  <si>
    <t xml:space="preserve">"- povrch živice"   - 8,0*1,8*0,5</t>
  </si>
  <si>
    <t xml:space="preserve">Mezisoučet  stoka B5"</t>
  </si>
  <si>
    <t xml:space="preserve">"- OP původních stok cca 263,0 m3"   - 263,0</t>
  </si>
  <si>
    <t>Součet</t>
  </si>
  <si>
    <t>"zatřídění hor.3- 50%, hor.4-50%"</t>
  </si>
  <si>
    <t>985,2/100*50</t>
  </si>
  <si>
    <t>14</t>
  </si>
  <si>
    <t>132354205</t>
  </si>
  <si>
    <t>Hloubení zapažených rýh š do 2000 mm v hornině třídy těžitelnosti II skupiny 4 objem do 1000 m3</t>
  </si>
  <si>
    <t>1463354731</t>
  </si>
  <si>
    <t xml:space="preserve">"výpočet  v pol. 132254205"</t>
  </si>
  <si>
    <t>15</t>
  </si>
  <si>
    <t>151101101</t>
  </si>
  <si>
    <t>Zřízení příložného pažení a rozepření stěn rýh hl do 2 m</t>
  </si>
  <si>
    <t>-575603769</t>
  </si>
  <si>
    <t>22,8*(1,56+1,26)/2*2</t>
  </si>
  <si>
    <t>65,0*2,0*2</t>
  </si>
  <si>
    <t>20,0*2,0*2</t>
  </si>
  <si>
    <t>16</t>
  </si>
  <si>
    <t>151101111</t>
  </si>
  <si>
    <t>Odstranění příložného pažení a rozepření stěn rýh hl do 2 m</t>
  </si>
  <si>
    <t>-905958685</t>
  </si>
  <si>
    <t>"výměra z pol.151101101" 404,3</t>
  </si>
  <si>
    <t>17</t>
  </si>
  <si>
    <t>151101102</t>
  </si>
  <si>
    <t>Zřízení příložného pažení a rozepření stěn rýh hl do 4 m</t>
  </si>
  <si>
    <t>733097370</t>
  </si>
  <si>
    <t>115,6*(3,0+3,27+3,49+3,39+3,05)/5*2</t>
  </si>
  <si>
    <t>7,0*(3,05+2,81)/2*2</t>
  </si>
  <si>
    <t>29,6*(2,81+2,51+1,93)/3*2</t>
  </si>
  <si>
    <t>4,0*(3,0+2,24)/2*2</t>
  </si>
  <si>
    <t>5,0*(3,17+2,2)/2*2</t>
  </si>
  <si>
    <t>4,0*(3,49+2,47)/2*2</t>
  </si>
  <si>
    <t>4,0*(3,49+2,56)/2*2</t>
  </si>
  <si>
    <t>8,0*(3,05+2,7)/2*2</t>
  </si>
  <si>
    <t>18</t>
  </si>
  <si>
    <t>151101112</t>
  </si>
  <si>
    <t>Odstranění příložného pažení a rozepření stěn rýh hl do 4 m</t>
  </si>
  <si>
    <t>-1030373293</t>
  </si>
  <si>
    <t>1075,1</t>
  </si>
  <si>
    <t>19</t>
  </si>
  <si>
    <t>162351103</t>
  </si>
  <si>
    <t>Vodorovné přemístění přes 50 do 500 m výkopku/sypaniny z horniny třídy těžitelnosti I skupiny 1 až 3</t>
  </si>
  <si>
    <t>1886533783</t>
  </si>
  <si>
    <t xml:space="preserve">"na mezideponii  300,0 m a zpět na zásyp"</t>
  </si>
  <si>
    <t>16,2+16,2</t>
  </si>
  <si>
    <t>20</t>
  </si>
  <si>
    <t>162751117</t>
  </si>
  <si>
    <t>Vodorovné přemístění přes 9 000 do 10000 m výkopku/sypaniny z horniny třídy těžitelnosti I skupiny 1 až 3</t>
  </si>
  <si>
    <t>-1378114146</t>
  </si>
  <si>
    <t>"přebytečná zemina a nevhodná zemina - výpočet v pol. 174101101"</t>
  </si>
  <si>
    <t>921,0+48,0</t>
  </si>
  <si>
    <t>162751119</t>
  </si>
  <si>
    <t>Příplatek k vodorovnému přemístění výkopku/sypaniny z horniny třídy těžitelnosti I skupiny 1 až 3 ZKD 1000 m přes 10000 m</t>
  </si>
  <si>
    <t>302057923</t>
  </si>
  <si>
    <t>"skládka 15 km - příplatek 5x"</t>
  </si>
  <si>
    <t>5*969,0</t>
  </si>
  <si>
    <t>22</t>
  </si>
  <si>
    <t>167151101</t>
  </si>
  <si>
    <t>Nakládání výkopku z hornin třídy těžitelnosti I skupiny 1 až 3 do 100 m3</t>
  </si>
  <si>
    <t>1236003478</t>
  </si>
  <si>
    <t>"na mezideponii"</t>
  </si>
  <si>
    <t>16,2</t>
  </si>
  <si>
    <t>23</t>
  </si>
  <si>
    <t>171201231</t>
  </si>
  <si>
    <t>Poplatek za uložení zeminy a kamení na recyklační skládce (skládkovné) kód odpadu 17 05 04</t>
  </si>
  <si>
    <t>t</t>
  </si>
  <si>
    <t>493213006</t>
  </si>
  <si>
    <t>969,0*1,6</t>
  </si>
  <si>
    <t>24</t>
  </si>
  <si>
    <t>174151101</t>
  </si>
  <si>
    <t>Zásyp jam, šachet rýh nebo kolem objektů sypaninou se zhutněním</t>
  </si>
  <si>
    <t>1689952004</t>
  </si>
  <si>
    <t>985,2</t>
  </si>
  <si>
    <t>"štěrkový podsyp"</t>
  </si>
  <si>
    <t>-(115,6*2,3*0,2)</t>
  </si>
  <si>
    <t>-(7,0+8,0+29,6+22,8)*1,8*0,10</t>
  </si>
  <si>
    <t>"štěrkopískový podsyp"</t>
  </si>
  <si>
    <t>-((17,0*1,3*0,10)+(20,0*1,2*0,10)+(65,0*1,1*0,10))</t>
  </si>
  <si>
    <t>"- podkladní beton"</t>
  </si>
  <si>
    <t>-((115,6*2,3*0,10)+(15,0*1,8*0,25)+(52,4*1,8*0,25))</t>
  </si>
  <si>
    <t>"betonové sedlo"</t>
  </si>
  <si>
    <t>-((115,6*2,3*0,20)+(15,0*1,8*0,20)+(52,4*1,8*0,20))</t>
  </si>
  <si>
    <t>"- obsyp štěrkopískem"</t>
  </si>
  <si>
    <t>-((115,6*2,3*1,60)+(15,0*1,8*0,9)+(52,4*1,8*0,9))</t>
  </si>
  <si>
    <t>-((17,0*1,3*0,6)+(20,0*1,2*0,5)+(65,0*1,1*0,45))</t>
  </si>
  <si>
    <t xml:space="preserve">"- OP Š10, Š11, Š21, Š31, Š32, Š41"  -18,2</t>
  </si>
  <si>
    <t xml:space="preserve">"- OP Š1,Š2,Š3"  -42,0</t>
  </si>
  <si>
    <t xml:space="preserve">"- OP Š4,Š5,Š7"  -57,4</t>
  </si>
  <si>
    <t>Mezisoučet</t>
  </si>
  <si>
    <t xml:space="preserve">"přebytečná zemina    921,0 m3"</t>
  </si>
  <si>
    <t xml:space="preserve">"náhrada materiálu v komunikaci  75% - poměrná část 48,0 - m3"</t>
  </si>
  <si>
    <t>64,2-48,0</t>
  </si>
  <si>
    <t>25</t>
  </si>
  <si>
    <t>174101101R</t>
  </si>
  <si>
    <t>Zásyp rýh vhodným materiálem (štěrkodrtí ) se zhutněním</t>
  </si>
  <si>
    <t>1799333727</t>
  </si>
  <si>
    <t xml:space="preserve">"příloha D.1.1 .1 -  str. 8"</t>
  </si>
  <si>
    <t xml:space="preserve">"při provádění zásypu v komunikaci se počítá s náhradou  75% objemu materiálu  - nákup a dovoz vhodného materiálu"</t>
  </si>
  <si>
    <t>"výpočet v pol. 174151101"</t>
  </si>
  <si>
    <t>48,0</t>
  </si>
  <si>
    <t>26</t>
  </si>
  <si>
    <t>175151101</t>
  </si>
  <si>
    <t>Obsypání potrubí strojně sypaninou bez prohození, uloženou do 3 m</t>
  </si>
  <si>
    <t>466770327</t>
  </si>
  <si>
    <t>115,6*2,3*1,6</t>
  </si>
  <si>
    <t>15,0*1,8*0,9</t>
  </si>
  <si>
    <t>52,4*1,8*0,9</t>
  </si>
  <si>
    <t>17,0*1,3*0,6</t>
  </si>
  <si>
    <t>20,0*1,2*0,5</t>
  </si>
  <si>
    <t>65,0*1,1*0,45</t>
  </si>
  <si>
    <t xml:space="preserve">"- stoka DN 800/1200"   -115,6*0,500</t>
  </si>
  <si>
    <t xml:space="preserve">"- stoka 600/900"  -15,0*0,340</t>
  </si>
  <si>
    <t xml:space="preserve">"- potrubí DN 600"    -52,4*0,340</t>
  </si>
  <si>
    <t xml:space="preserve">"- potrubí Dn 300"    -17,0*0,085</t>
  </si>
  <si>
    <t xml:space="preserve">"- potrubí DN 200"   - 20,0*0,060</t>
  </si>
  <si>
    <t>27</t>
  </si>
  <si>
    <t>M</t>
  </si>
  <si>
    <t>58331200</t>
  </si>
  <si>
    <t>štěrkopísek netříděný zásypový</t>
  </si>
  <si>
    <t>700779854</t>
  </si>
  <si>
    <t>508,8*1,9</t>
  </si>
  <si>
    <t>28</t>
  </si>
  <si>
    <t>171000001R</t>
  </si>
  <si>
    <t>Hutnící zkoušky</t>
  </si>
  <si>
    <t>kus</t>
  </si>
  <si>
    <t>-1910998494</t>
  </si>
  <si>
    <t>5,0</t>
  </si>
  <si>
    <t>Svislé a kompletní konstrukce</t>
  </si>
  <si>
    <t>29</t>
  </si>
  <si>
    <t>359901111</t>
  </si>
  <si>
    <t>Vyčištění stok</t>
  </si>
  <si>
    <t>409076501</t>
  </si>
  <si>
    <t>200,0</t>
  </si>
  <si>
    <t>30</t>
  </si>
  <si>
    <t>359901211</t>
  </si>
  <si>
    <t>Monitoring stoky jakékoli výšky na nové kanalizaci</t>
  </si>
  <si>
    <t>1347556222</t>
  </si>
  <si>
    <t>Vodorovné konstrukce</t>
  </si>
  <si>
    <t>31</t>
  </si>
  <si>
    <t>451541111</t>
  </si>
  <si>
    <t>Lože pod potrubí otevřený výkop ze štěrkodrtě</t>
  </si>
  <si>
    <t>603238997</t>
  </si>
  <si>
    <t>"příloha D.1.1.4"</t>
  </si>
  <si>
    <t>(115,6*2,3*0,2)+(15,0*1,8*0,10)+(52,4*1,8*0,10)</t>
  </si>
  <si>
    <t>32</t>
  </si>
  <si>
    <t>451573111</t>
  </si>
  <si>
    <t>Lože pod potrubí otevřený výkop ze štěrkopísku</t>
  </si>
  <si>
    <t>-1881463088</t>
  </si>
  <si>
    <t>(17,0*1,3*0,10)+(20,0*1,2*0,10)+(65,0*1,1*0,10)</t>
  </si>
  <si>
    <t>33</t>
  </si>
  <si>
    <t>452311131</t>
  </si>
  <si>
    <t>Podkladní desky z betonu prostého tř. C 12/15 otevřený výkop</t>
  </si>
  <si>
    <t>-1069494386</t>
  </si>
  <si>
    <t>115,6*2,3*0,10</t>
  </si>
  <si>
    <t>15,0*1,8*0,25</t>
  </si>
  <si>
    <t>52,4*1,8*0,25</t>
  </si>
  <si>
    <t>34</t>
  </si>
  <si>
    <t>452312131</t>
  </si>
  <si>
    <t>Sedlové lože z betonu prostého tř. C 12/15 otevřený výkop</t>
  </si>
  <si>
    <t>316573595</t>
  </si>
  <si>
    <t>115,6*2,3*0,20</t>
  </si>
  <si>
    <t>15,0*1,8*0,20</t>
  </si>
  <si>
    <t>52,4*1,8*0,20</t>
  </si>
  <si>
    <t>35</t>
  </si>
  <si>
    <t>452311141</t>
  </si>
  <si>
    <t>Podkladní desky z betonu prostého tř. C 16/20 XO otevřený výkop</t>
  </si>
  <si>
    <t>516629743</t>
  </si>
  <si>
    <t xml:space="preserve">"šachty prům. 1000 -5x, 1500 -3x  a atyp 3x"</t>
  </si>
  <si>
    <t>(1,5*1,5*0,10)*5</t>
  </si>
  <si>
    <t>(2,0*2,0*0,10)*3</t>
  </si>
  <si>
    <t>(3,1*3,1*0,20)+(2,6*2,6*0,20*2)</t>
  </si>
  <si>
    <t>Trubní vedení</t>
  </si>
  <si>
    <t>36</t>
  </si>
  <si>
    <t>822442112</t>
  </si>
  <si>
    <t>Montáž potrubí z trub TZH s integrovaným pryžovým těsněním otevřený výkop sklon do 20 % DN 600</t>
  </si>
  <si>
    <t>-660633807</t>
  </si>
  <si>
    <t xml:space="preserve">"příloha D.1.1.4.3 - stoka A  "</t>
  </si>
  <si>
    <t>52,4</t>
  </si>
  <si>
    <t>37</t>
  </si>
  <si>
    <t>59222001</t>
  </si>
  <si>
    <t xml:space="preserve">trouba hrdlová přímá železobetonová s integrovaným těsněním  60 x 250 x 10 cm</t>
  </si>
  <si>
    <t>-2058889279</t>
  </si>
  <si>
    <t>38</t>
  </si>
  <si>
    <t>822522001R</t>
  </si>
  <si>
    <t xml:space="preserve">Montáž kanalizačního potrubí vejčitý profil  800/1200</t>
  </si>
  <si>
    <t>74569058</t>
  </si>
  <si>
    <t>"příloha D.1.1.4.1 - stoka A"</t>
  </si>
  <si>
    <t>115,6</t>
  </si>
  <si>
    <t>39</t>
  </si>
  <si>
    <t>59222138</t>
  </si>
  <si>
    <t>trouba ŽB vejčitá hrdlová s čedičovou výstelkou 80x120cm</t>
  </si>
  <si>
    <t>-1309480214</t>
  </si>
  <si>
    <t xml:space="preserve">"115,6m - šachty 7,0m  -propojovací kusy 1,1m, 1,4m, 2,0m - 43ks trub" 104,1</t>
  </si>
  <si>
    <t>40</t>
  </si>
  <si>
    <t>592221380R</t>
  </si>
  <si>
    <t>trouba ŽB vejčitá hrdlová s čedičovou výstelkou 80x120cm - propojovací</t>
  </si>
  <si>
    <t>ks</t>
  </si>
  <si>
    <t>86629561</t>
  </si>
  <si>
    <t>"1ks dl.1,1m, 1ks dl.1,4m, 1ks dl.2,0m" 3</t>
  </si>
  <si>
    <t>41</t>
  </si>
  <si>
    <t>822472001R</t>
  </si>
  <si>
    <t>Montáž kanalizačního potrubí vejčitý profil 600/900</t>
  </si>
  <si>
    <t>-848126510</t>
  </si>
  <si>
    <t xml:space="preserve">"příloha D.1.1.2 - stoka A - 7,0 m, stoka  B5 - 8,0 m"</t>
  </si>
  <si>
    <t>7,0+8,0</t>
  </si>
  <si>
    <t>42</t>
  </si>
  <si>
    <t>59223044</t>
  </si>
  <si>
    <t>trouba ŽB vejčitá hrdlová s čedičovou výstelkou 60x90cm</t>
  </si>
  <si>
    <t>-1259491142</t>
  </si>
  <si>
    <t>"3ks trub" 15,0</t>
  </si>
  <si>
    <t>43</t>
  </si>
  <si>
    <t>59223045</t>
  </si>
  <si>
    <t>trouba ŽB vejčitá propojovací 60x90cm</t>
  </si>
  <si>
    <t>941930237</t>
  </si>
  <si>
    <t xml:space="preserve">"1ks dl.1,1m,  1ks dl.2,0m" 3,1</t>
  </si>
  <si>
    <t>44</t>
  </si>
  <si>
    <t>877000001R</t>
  </si>
  <si>
    <t xml:space="preserve">Vysazení odbočky DN 150 na potrubí ŽB DN 600    D+M</t>
  </si>
  <si>
    <t>-648379757</t>
  </si>
  <si>
    <t xml:space="preserve">"příloha D.1.1.6 -  dodatečné vysazení odbočky pro napojení potrubí KG-PVC DN 150 do připraveného otvoru"</t>
  </si>
  <si>
    <t>"průchodka s integrovaným kulovým kloubem "</t>
  </si>
  <si>
    <t>"odbočky budou provedené vodotěsné"</t>
  </si>
  <si>
    <t>3,0</t>
  </si>
  <si>
    <t>45</t>
  </si>
  <si>
    <t>877000002R</t>
  </si>
  <si>
    <t xml:space="preserve">Vysazení odbočky DN 200 na potrubí ŽB DN 600    D+ M</t>
  </si>
  <si>
    <t>1289483054</t>
  </si>
  <si>
    <t xml:space="preserve">"příloha D.1.1.6 -  dodatečné vysazení odbočky pro napojení potrubí KG-PVC DN 200 do připraveného otvoru"</t>
  </si>
  <si>
    <t>46</t>
  </si>
  <si>
    <t>871373123</t>
  </si>
  <si>
    <t>Montáž kanalizačního potrubí hladkého plnostěnného SN 12 z PVC-U DN 315</t>
  </si>
  <si>
    <t>161214479</t>
  </si>
  <si>
    <t>"příloha D.1.1.4.4 - stoka B1, B2, B3, B4"</t>
  </si>
  <si>
    <t>4,0+5,0+4,0+4,0</t>
  </si>
  <si>
    <t>47</t>
  </si>
  <si>
    <t>28612018</t>
  </si>
  <si>
    <t>trubka kanalizační PVC plnostěnná třívrstvá DN 315x6000mm SN12</t>
  </si>
  <si>
    <t>710250784</t>
  </si>
  <si>
    <t>17,0</t>
  </si>
  <si>
    <t>48</t>
  </si>
  <si>
    <t>877375221</t>
  </si>
  <si>
    <t>Montáž tvarovek z tvrdého PVC-systém KG nebo z polypropylenu-systém KG 2000 dvouosé DN 315</t>
  </si>
  <si>
    <t>1890064383</t>
  </si>
  <si>
    <t>"stoka B - odbočka pro uliční vpust"</t>
  </si>
  <si>
    <t>1,0</t>
  </si>
  <si>
    <t>49</t>
  </si>
  <si>
    <t>28611404</t>
  </si>
  <si>
    <t>odbočka kanalizační plastová s hrdlem KG 315/150/45°</t>
  </si>
  <si>
    <t>366569887</t>
  </si>
  <si>
    <t>50</t>
  </si>
  <si>
    <t>871353123</t>
  </si>
  <si>
    <t>Montáž kanalizačního potrubí hladkého plnostěnného SN 12 z PVC-U DN 200</t>
  </si>
  <si>
    <t>231260882</t>
  </si>
  <si>
    <t xml:space="preserve">"příloha D.1.1.4.4 - přípojka  P1, P2, P12, P16, P19"</t>
  </si>
  <si>
    <t>4,0+8,0+6,0+1,0+1,0</t>
  </si>
  <si>
    <t>51</t>
  </si>
  <si>
    <t>28612009</t>
  </si>
  <si>
    <t>trubka kanalizační PVC plnostěnná třívrstvá DN 200x6000mm SN12</t>
  </si>
  <si>
    <t>1753554135</t>
  </si>
  <si>
    <t>20,0</t>
  </si>
  <si>
    <t>52</t>
  </si>
  <si>
    <t>877375211</t>
  </si>
  <si>
    <t>Montáž tvarovek z tvrdého PVC-systém KG nebo z polypropylenu-systém KG 2000 jednoosé DN 315</t>
  </si>
  <si>
    <t>606826667</t>
  </si>
  <si>
    <t>"Š10, Š31, Š21, Š3-2x, Š2, Š32"</t>
  </si>
  <si>
    <t>7,0</t>
  </si>
  <si>
    <t>53</t>
  </si>
  <si>
    <t>28612253</t>
  </si>
  <si>
    <t>vložka šachtová kanalizační PVC DN 315</t>
  </si>
  <si>
    <t>-1078374569</t>
  </si>
  <si>
    <t>54</t>
  </si>
  <si>
    <t>871313123</t>
  </si>
  <si>
    <t>Montáž kanalizačního potrubí hladkého plnostěnného SN 12 z PVC-U DN 160</t>
  </si>
  <si>
    <t>745192070</t>
  </si>
  <si>
    <t xml:space="preserve">"příloha D.1.1.4.4 - přípojka UV, P3- P11,  P13- P15, P17-P18"</t>
  </si>
  <si>
    <t>4,0+1,5+7,0+5,0+5,0+2,0+7,0+5,0+5,0+5,0+5,0+10,5+1,0+1,0+2,0</t>
  </si>
  <si>
    <t>55</t>
  </si>
  <si>
    <t>28612005</t>
  </si>
  <si>
    <t>trubka kanalizační PVC plnostěnná třívrstvá DN 160x6000mm SN12</t>
  </si>
  <si>
    <t>-1977851457</t>
  </si>
  <si>
    <t>66,0</t>
  </si>
  <si>
    <t>56</t>
  </si>
  <si>
    <t>877265211</t>
  </si>
  <si>
    <t>Montáž tvarovek z tvrdého PVC-systém KG nebo z polypropylenu-systém KG 2000 jednoosé DN 110</t>
  </si>
  <si>
    <t>791250783</t>
  </si>
  <si>
    <t>"příloha D.1.1.1 str. 12"</t>
  </si>
  <si>
    <t>3,0+3,0+3,0+6,0</t>
  </si>
  <si>
    <t>57</t>
  </si>
  <si>
    <t>28611349</t>
  </si>
  <si>
    <t>koleno kanalizace PVC KG 110x15°</t>
  </si>
  <si>
    <t>-1369338131</t>
  </si>
  <si>
    <t>58</t>
  </si>
  <si>
    <t>28611350</t>
  </si>
  <si>
    <t>koleno kanalizace PVC KG 110x30°</t>
  </si>
  <si>
    <t>841344289</t>
  </si>
  <si>
    <t>59</t>
  </si>
  <si>
    <t>28611351</t>
  </si>
  <si>
    <t>koleno kanalizační PVC KG 110x45°</t>
  </si>
  <si>
    <t>420191081</t>
  </si>
  <si>
    <t>60</t>
  </si>
  <si>
    <t>28610000</t>
  </si>
  <si>
    <t>vložka šachtová PVC DN 110, DN 125</t>
  </si>
  <si>
    <t>415707727</t>
  </si>
  <si>
    <t>"přepojení stávajících přípojek do Š11 -2x, Š32 -2x, Š41 -2x</t>
  </si>
  <si>
    <t>2+2+2</t>
  </si>
  <si>
    <t>61</t>
  </si>
  <si>
    <t>877315211</t>
  </si>
  <si>
    <t>Montáž tvarovek z tvrdého PVC-systém KG nebo z polypropylenu-systém KG 2000 jednoosé DN 150</t>
  </si>
  <si>
    <t>-1784331518</t>
  </si>
  <si>
    <t>4,0+4,0+4,0+10+2</t>
  </si>
  <si>
    <t>62</t>
  </si>
  <si>
    <t>28611361</t>
  </si>
  <si>
    <t>koleno kanalizační PVC KG 160x45°</t>
  </si>
  <si>
    <t>-1677554365</t>
  </si>
  <si>
    <t>4,0</t>
  </si>
  <si>
    <t>63</t>
  </si>
  <si>
    <t>28611360</t>
  </si>
  <si>
    <t>koleno kanalizace PVC KG 150x30°</t>
  </si>
  <si>
    <t>-1993532713</t>
  </si>
  <si>
    <t>64</t>
  </si>
  <si>
    <t>28611359</t>
  </si>
  <si>
    <t>koleno kanalizace PVC KG 160x15°</t>
  </si>
  <si>
    <t>1793229133</t>
  </si>
  <si>
    <t>65</t>
  </si>
  <si>
    <t>28611546</t>
  </si>
  <si>
    <t>přechod kanalizační PVC na kameninové hrdlo DN 150</t>
  </si>
  <si>
    <t>2009476552</t>
  </si>
  <si>
    <t xml:space="preserve">"příloha D.1.1.6  -odbočky na potrubí ŽB 800/1200 "</t>
  </si>
  <si>
    <t>10,0</t>
  </si>
  <si>
    <t>66</t>
  </si>
  <si>
    <t>28612250</t>
  </si>
  <si>
    <t>vložka šachtová kanalizační PVC DN 160</t>
  </si>
  <si>
    <t>1613111960</t>
  </si>
  <si>
    <t xml:space="preserve">"přepojení stávajících přípojek do Š11, Š10" </t>
  </si>
  <si>
    <t>67</t>
  </si>
  <si>
    <t>837312221</t>
  </si>
  <si>
    <t>Montáž kameninových tvarovek jednoosých s integrovaným těsněním otevřený výkop DN 150</t>
  </si>
  <si>
    <t>-1864637963</t>
  </si>
  <si>
    <t>68</t>
  </si>
  <si>
    <t>59700001R</t>
  </si>
  <si>
    <t xml:space="preserve">trouba kameninová  - napojovací element C100, DN 150</t>
  </si>
  <si>
    <t>13901192</t>
  </si>
  <si>
    <t>69</t>
  </si>
  <si>
    <t>877355211</t>
  </si>
  <si>
    <t>Montáž tvarovek z tvrdého PVC-systém KG nebo z polypropylenu-systém KG 2000 jednoosé DN 200</t>
  </si>
  <si>
    <t>-631534922</t>
  </si>
  <si>
    <t>3,0+3,0+3,0+2,0+3,0</t>
  </si>
  <si>
    <t>70</t>
  </si>
  <si>
    <t>28611364</t>
  </si>
  <si>
    <t>koleno kanalizace PVC KG 200x15°</t>
  </si>
  <si>
    <t>-1962097924</t>
  </si>
  <si>
    <t>71</t>
  </si>
  <si>
    <t>28611365</t>
  </si>
  <si>
    <t>koleno kanalizace PVC KG 200x30°</t>
  </si>
  <si>
    <t>-1307056157</t>
  </si>
  <si>
    <t>72</t>
  </si>
  <si>
    <t>28611366</t>
  </si>
  <si>
    <t>koleno kanalizace PVC KG 200x45°</t>
  </si>
  <si>
    <t>1514647210</t>
  </si>
  <si>
    <t>73</t>
  </si>
  <si>
    <t>28611544</t>
  </si>
  <si>
    <t>přechod kanalizační PVC na kameninové hrdlo DN 200</t>
  </si>
  <si>
    <t>240665173</t>
  </si>
  <si>
    <t>74</t>
  </si>
  <si>
    <t>28612251</t>
  </si>
  <si>
    <t>vložka šachtová kanalizační PVC DN 200</t>
  </si>
  <si>
    <t>1144855334</t>
  </si>
  <si>
    <t xml:space="preserve">"přepojení stávajících přípojek do  Š11, Š2,  Š41, Š31"</t>
  </si>
  <si>
    <t>75</t>
  </si>
  <si>
    <t>837362221</t>
  </si>
  <si>
    <t>Montáž kameninových tvarovek jednoosých s integrovaným těsněním otevřený výkop DN 250</t>
  </si>
  <si>
    <t>-1394177574</t>
  </si>
  <si>
    <t>"přepojení stávajících přípojek do Š21"</t>
  </si>
  <si>
    <t>76</t>
  </si>
  <si>
    <t>597118740R</t>
  </si>
  <si>
    <t xml:space="preserve">vložka kameninová glazovaná šachtová DN250mm </t>
  </si>
  <si>
    <t>1005728166</t>
  </si>
  <si>
    <t>77</t>
  </si>
  <si>
    <t>837352221</t>
  </si>
  <si>
    <t>Montáž kameninových tvarovek jednoosých s integrovaným těsněním otevřený výkop DN 200</t>
  </si>
  <si>
    <t>-818580086</t>
  </si>
  <si>
    <t>2,0+3,0</t>
  </si>
  <si>
    <t>78</t>
  </si>
  <si>
    <t>59700002R</t>
  </si>
  <si>
    <t xml:space="preserve">trouba kameninová  - napojovací element C100, DN 200</t>
  </si>
  <si>
    <t>538894836</t>
  </si>
  <si>
    <t>79</t>
  </si>
  <si>
    <t>59715560</t>
  </si>
  <si>
    <t>vložka kameninová jednopasová otvor 200mm</t>
  </si>
  <si>
    <t>-294354782</t>
  </si>
  <si>
    <t>"přepojení stávajících přípojek do Š32-1x, Š21 -1x"</t>
  </si>
  <si>
    <t>80</t>
  </si>
  <si>
    <t>892372121</t>
  </si>
  <si>
    <t>Tlaková zkouška vzduchem potrubí DN 300 těsnícím vakem ucpávkovým</t>
  </si>
  <si>
    <t>úsek</t>
  </si>
  <si>
    <t>214931326</t>
  </si>
  <si>
    <t>81</t>
  </si>
  <si>
    <t>892442121</t>
  </si>
  <si>
    <t>Tlaková zkouška vzduchem potrubí DN 600 těsnícím vakem ucpávkovým</t>
  </si>
  <si>
    <t>-93146456</t>
  </si>
  <si>
    <t>82</t>
  </si>
  <si>
    <t>892482122</t>
  </si>
  <si>
    <t>Tlaková zkouška vzduchem potrubí DN 600/900 těsnícím vakem vejčitým</t>
  </si>
  <si>
    <t>401132660</t>
  </si>
  <si>
    <t>83</t>
  </si>
  <si>
    <t>892522122</t>
  </si>
  <si>
    <t>Tlaková zkouška vzduchem potrubí DN 800/1200 těsnícím vakem vejčitým</t>
  </si>
  <si>
    <t>-1321248921</t>
  </si>
  <si>
    <t>84</t>
  </si>
  <si>
    <t>894000001R</t>
  </si>
  <si>
    <t xml:space="preserve">Osazení a dodání  velkorozměrných šachet Š4, Š5, Š7</t>
  </si>
  <si>
    <t>Kč</t>
  </si>
  <si>
    <t>-809626209</t>
  </si>
  <si>
    <t>"příloha D.1.1.1 str. 10 - Š4 dno, deska, montáž, doprava"</t>
  </si>
  <si>
    <t>"285000+75050+15000 = 375050 Kč"</t>
  </si>
  <si>
    <t>"příloha D.1.1.1 str. 10 - Š5 dno, deska, montáž, doprava"</t>
  </si>
  <si>
    <t xml:space="preserve">"222400+37400+15000 =  274800 Kč" </t>
  </si>
  <si>
    <t>"příloha D.1.1.1 str. 10 - Š7 dno, deska, montáž, doprava"</t>
  </si>
  <si>
    <t>"241900+36100+15000= 293000 Kč"</t>
  </si>
  <si>
    <t xml:space="preserve">" celkem  375050+274800+293 000= 942850 Kč"</t>
  </si>
  <si>
    <t>85</t>
  </si>
  <si>
    <t>894411121</t>
  </si>
  <si>
    <t>Zřízení šachet kanalizačních z betonových dílců na potrubí DN nad 200 do 300 dno beton tř. C 25/30</t>
  </si>
  <si>
    <t>828905465</t>
  </si>
  <si>
    <t>" příloha D.1.1.5.1, D.1.15.2"</t>
  </si>
  <si>
    <t>6+3</t>
  </si>
  <si>
    <t>86</t>
  </si>
  <si>
    <t>59224063</t>
  </si>
  <si>
    <t>dno betonové šachtové kulaté DN 1000 x 15 cm</t>
  </si>
  <si>
    <t>393550971</t>
  </si>
  <si>
    <t>"Š10, Š11, Š21, Š31, Š32, Š41"</t>
  </si>
  <si>
    <t>6,0</t>
  </si>
  <si>
    <t>87</t>
  </si>
  <si>
    <t>59200001R</t>
  </si>
  <si>
    <t>dno betonové šachtové kulaté DN 1500/1750</t>
  </si>
  <si>
    <t>-719188145</t>
  </si>
  <si>
    <t>"Š1, Š2, Š3"</t>
  </si>
  <si>
    <t>88</t>
  </si>
  <si>
    <t>59224066</t>
  </si>
  <si>
    <t>skruž betonová DN 1000x250 PS</t>
  </si>
  <si>
    <t>2105739779</t>
  </si>
  <si>
    <t>1,0+1,0</t>
  </si>
  <si>
    <t>89</t>
  </si>
  <si>
    <t>59224068</t>
  </si>
  <si>
    <t xml:space="preserve">skruž betonová DN 1000x500 PS </t>
  </si>
  <si>
    <t>-829868699</t>
  </si>
  <si>
    <t>3,0+1,0</t>
  </si>
  <si>
    <t>90</t>
  </si>
  <si>
    <t>59224070</t>
  </si>
  <si>
    <t>skruž betonová DN 1000x1000 PS</t>
  </si>
  <si>
    <t>-278593870</t>
  </si>
  <si>
    <t>91</t>
  </si>
  <si>
    <t>59224312</t>
  </si>
  <si>
    <t xml:space="preserve">kónus šachetní betonový kapsové plastové stupadlo 1000/600/120 </t>
  </si>
  <si>
    <t>-2108471153</t>
  </si>
  <si>
    <t>6,0+3,0</t>
  </si>
  <si>
    <t>92</t>
  </si>
  <si>
    <t>59224300R</t>
  </si>
  <si>
    <t>deska betonová přechodvá 1500/1000/250</t>
  </si>
  <si>
    <t>-279248974</t>
  </si>
  <si>
    <t>93</t>
  </si>
  <si>
    <t>59224075</t>
  </si>
  <si>
    <t>deska betonová zákrytová k ukončení šachet 1000/625x200 mm</t>
  </si>
  <si>
    <t>-815941357</t>
  </si>
  <si>
    <t>94</t>
  </si>
  <si>
    <t>59224185</t>
  </si>
  <si>
    <t>prstenec šachtový vyrovnávací betonový 625x120x60mm</t>
  </si>
  <si>
    <t>336638338</t>
  </si>
  <si>
    <t>5,0+3,0</t>
  </si>
  <si>
    <t>95</t>
  </si>
  <si>
    <t>59224176</t>
  </si>
  <si>
    <t>prstenec šachtový vyrovnávací betonový 625x120x80mm</t>
  </si>
  <si>
    <t>-2031349580</t>
  </si>
  <si>
    <t>4,0+1,0</t>
  </si>
  <si>
    <t>96</t>
  </si>
  <si>
    <t>59224187</t>
  </si>
  <si>
    <t>prstenec šachtový vyrovnávací betonový 625x120x100mm</t>
  </si>
  <si>
    <t>-555020882</t>
  </si>
  <si>
    <t>97</t>
  </si>
  <si>
    <t>59224348</t>
  </si>
  <si>
    <t>těsnění elastomerové pro spojení šachetních dílů DN 1000</t>
  </si>
  <si>
    <t>-1947827746</t>
  </si>
  <si>
    <t>31,0</t>
  </si>
  <si>
    <t>98</t>
  </si>
  <si>
    <t>896000003R</t>
  </si>
  <si>
    <t>Dopojení kanalizace do šachet - dobetonování</t>
  </si>
  <si>
    <t>1418833701</t>
  </si>
  <si>
    <t xml:space="preserve">"dopojení kanalizace do šachet - dobetonování a obklad čedičem"  6,0</t>
  </si>
  <si>
    <t>99</t>
  </si>
  <si>
    <t>899104112</t>
  </si>
  <si>
    <t>Osazení poklopů včetně rámů pro třídu zatížení D400</t>
  </si>
  <si>
    <t>-347349971</t>
  </si>
  <si>
    <t>"příloha D.1.1.1 str. 9"</t>
  </si>
  <si>
    <t>4+8</t>
  </si>
  <si>
    <t>100</t>
  </si>
  <si>
    <t>55241406R</t>
  </si>
  <si>
    <t xml:space="preserve">poklop celolitinový s rámem,  s odvětráním   D400,  samonivelační</t>
  </si>
  <si>
    <t>-1221107478</t>
  </si>
  <si>
    <t>101</t>
  </si>
  <si>
    <t>55241010R</t>
  </si>
  <si>
    <t>poklop celolitinový s rámem, s odvětráním, B 125, samonivelační</t>
  </si>
  <si>
    <t>1147046789</t>
  </si>
  <si>
    <t>8,0</t>
  </si>
  <si>
    <t>102</t>
  </si>
  <si>
    <t>896000001R</t>
  </si>
  <si>
    <t>Čedičový obklad ve stávající šachtě</t>
  </si>
  <si>
    <t>1387716795</t>
  </si>
  <si>
    <t>"příloha D.1.1.1. str.10 - ve stávající šachte upravit otvor pro potrubí DN 600 vč. vodotěsného uzavření bentonitovými pásky"</t>
  </si>
  <si>
    <t>"úprava dna šachty do tvaru žlábku betonem C30/37 XF4 a obklad čedičem"</t>
  </si>
  <si>
    <t>103</t>
  </si>
  <si>
    <t>896000002R</t>
  </si>
  <si>
    <t>Čedičový obklad v šachtě</t>
  </si>
  <si>
    <t>-134808946</t>
  </si>
  <si>
    <t xml:space="preserve">"Š1-Š7"  proveden obklad dna vč. žlábku a stěn "</t>
  </si>
  <si>
    <t>7*4,2</t>
  </si>
  <si>
    <t>104</t>
  </si>
  <si>
    <t>894000002R</t>
  </si>
  <si>
    <t xml:space="preserve">Napojení do stávající kanalizaci </t>
  </si>
  <si>
    <t>-428949178</t>
  </si>
  <si>
    <t>"příloha D.1.1.1 str. 10 - napojení stoky do stávající Š6, styk potrubí a betonové konstrukce vodotěsný, úprava dna do tvaru žlábku C30/37 XF4"</t>
  </si>
  <si>
    <t>Ostatní konstrukce a práce-bourání</t>
  </si>
  <si>
    <t>105</t>
  </si>
  <si>
    <t>919735112</t>
  </si>
  <si>
    <t>Řezání stávajícího živičného krytu hl do 100 mm</t>
  </si>
  <si>
    <t>129721760</t>
  </si>
  <si>
    <t>"křížení ulic Malesická a Kumberská cca"</t>
  </si>
  <si>
    <t>30,0</t>
  </si>
  <si>
    <t>106</t>
  </si>
  <si>
    <t>977151123</t>
  </si>
  <si>
    <t>Vývrt DN 150 mm do stavebních materiálů</t>
  </si>
  <si>
    <t>-792354811</t>
  </si>
  <si>
    <t>"příloha D.1.1.6 - odbočky na potrubí ŽB 800/1200"</t>
  </si>
  <si>
    <t>10*0,250</t>
  </si>
  <si>
    <t>107</t>
  </si>
  <si>
    <t>977151125</t>
  </si>
  <si>
    <t>Vývrt DN 200 mm do stavebních materiálů</t>
  </si>
  <si>
    <t>-194391396</t>
  </si>
  <si>
    <t>2*0,250</t>
  </si>
  <si>
    <t>997</t>
  </si>
  <si>
    <t>Přesun sutě</t>
  </si>
  <si>
    <t>108</t>
  </si>
  <si>
    <t>997221551</t>
  </si>
  <si>
    <t>Vodorovná doprava suti ze sypkých materiálů do 1 km</t>
  </si>
  <si>
    <t>-239356339</t>
  </si>
  <si>
    <t>"z pol. 113107244, 113107223, 113107222"</t>
  </si>
  <si>
    <t>1365,0*0,450</t>
  </si>
  <si>
    <t>1365,0*0,440</t>
  </si>
  <si>
    <t>350,0*0,290</t>
  </si>
  <si>
    <t>109</t>
  </si>
  <si>
    <t>997221559</t>
  </si>
  <si>
    <t>Příplatek ZKD 1 km u vodorovné dopravy suti ze sypkých materiálů</t>
  </si>
  <si>
    <t>-986769332</t>
  </si>
  <si>
    <t xml:space="preserve">"skládka  15 km - příplatek  14x"</t>
  </si>
  <si>
    <t>1316,4*14</t>
  </si>
  <si>
    <t>110</t>
  </si>
  <si>
    <t>997221875</t>
  </si>
  <si>
    <t>Poplatek za uložení na recyklační skládce (skládkovné) stavebního odpadu asfaltového bez obsahu dehtu zatříděného do Katalogu odpadů pod kódem 17 03 02</t>
  </si>
  <si>
    <t>1722667823</t>
  </si>
  <si>
    <t>614,3</t>
  </si>
  <si>
    <t>111</t>
  </si>
  <si>
    <t>997221873</t>
  </si>
  <si>
    <t>Poplatek za uložení na recyklační skládce (skládkovné) stavebního odpadu zeminy a kamení zatříděného do Katalogu odpadů pod kódem 17 05 04</t>
  </si>
  <si>
    <t>1511688030</t>
  </si>
  <si>
    <t>600,6+101,5</t>
  </si>
  <si>
    <t>112</t>
  </si>
  <si>
    <t>997221571</t>
  </si>
  <si>
    <t>Vodorovná doprava vybouraných hmot do 1 km</t>
  </si>
  <si>
    <t>-870229782</t>
  </si>
  <si>
    <t xml:space="preserve">"příloha D.1.1.1 , str. 6 - současně při provádění  výkopu bude vyjmuto stávající potrubí včetně naložení na dopravní prostředek"</t>
  </si>
  <si>
    <t>"jedná se o cca 175,0 m..... 262,5 t"</t>
  </si>
  <si>
    <t>262,5</t>
  </si>
  <si>
    <t>"zámková dlažba "</t>
  </si>
  <si>
    <t>350,0*0,260</t>
  </si>
  <si>
    <t>"odstranění obrub 300 m*0,290 = 87,0t"</t>
  </si>
  <si>
    <t>87,0</t>
  </si>
  <si>
    <t>113</t>
  </si>
  <si>
    <t>997221579</t>
  </si>
  <si>
    <t>Příplatek ZKD 1 km u vodorovné dopravy vybouraných hmot</t>
  </si>
  <si>
    <t>1354646832</t>
  </si>
  <si>
    <t>"původní stoy - skládka 15 km, příplatek 14x"</t>
  </si>
  <si>
    <t>14*262,5</t>
  </si>
  <si>
    <t xml:space="preserve">"obrubníky a zámková dalžba 3 km (místo určené investorem bez poplatku skládkovného) -  příplatek 2x"</t>
  </si>
  <si>
    <t>(87,0+91,0)*2</t>
  </si>
  <si>
    <t>114</t>
  </si>
  <si>
    <t>997221615</t>
  </si>
  <si>
    <t>Poplatek za uložení na skládce (skládkovné) stavebního odpadu betonového kód odpadu 17 01 01</t>
  </si>
  <si>
    <t>-1945335897</t>
  </si>
  <si>
    <t>998</t>
  </si>
  <si>
    <t>Přesun hmot</t>
  </si>
  <si>
    <t>115</t>
  </si>
  <si>
    <t>998274101</t>
  </si>
  <si>
    <t>Přesun hmot pro trubní vedení z trub betonových otevřený výkop</t>
  </si>
  <si>
    <t>1954745291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</si>
</sst>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4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4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4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4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48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49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50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51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50</v>
      </c>
      <c r="AI60" s="43"/>
      <c r="AJ60" s="43"/>
      <c r="AK60" s="43"/>
      <c r="AL60" s="43"/>
      <c r="AM60" s="65" t="s">
        <v>51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52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53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50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51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50</v>
      </c>
      <c r="AI75" s="43"/>
      <c r="AJ75" s="43"/>
      <c r="AK75" s="43"/>
      <c r="AL75" s="43"/>
      <c r="AM75" s="65" t="s">
        <v>51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54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354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 xml:space="preserve">TOUŠKOV - ČEMÍNSKÁ  UL. - REKONSTRUKCE KANALIZACE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Město Touškov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26. 1. 2024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Ing. Egermaier</v>
      </c>
      <c r="AN89" s="72"/>
      <c r="AO89" s="72"/>
      <c r="AP89" s="72"/>
      <c r="AQ89" s="41"/>
      <c r="AR89" s="45"/>
      <c r="AS89" s="82" t="s">
        <v>55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56</v>
      </c>
      <c r="D92" s="95"/>
      <c r="E92" s="95"/>
      <c r="F92" s="95"/>
      <c r="G92" s="95"/>
      <c r="H92" s="96"/>
      <c r="I92" s="97" t="s">
        <v>57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58</v>
      </c>
      <c r="AH92" s="95"/>
      <c r="AI92" s="95"/>
      <c r="AJ92" s="95"/>
      <c r="AK92" s="95"/>
      <c r="AL92" s="95"/>
      <c r="AM92" s="95"/>
      <c r="AN92" s="97" t="s">
        <v>59</v>
      </c>
      <c r="AO92" s="95"/>
      <c r="AP92" s="99"/>
      <c r="AQ92" s="100" t="s">
        <v>60</v>
      </c>
      <c r="AR92" s="45"/>
      <c r="AS92" s="101" t="s">
        <v>61</v>
      </c>
      <c r="AT92" s="102" t="s">
        <v>62</v>
      </c>
      <c r="AU92" s="102" t="s">
        <v>63</v>
      </c>
      <c r="AV92" s="102" t="s">
        <v>64</v>
      </c>
      <c r="AW92" s="102" t="s">
        <v>65</v>
      </c>
      <c r="AX92" s="102" t="s">
        <v>66</v>
      </c>
      <c r="AY92" s="102" t="s">
        <v>67</v>
      </c>
      <c r="AZ92" s="102" t="s">
        <v>68</v>
      </c>
      <c r="BA92" s="102" t="s">
        <v>69</v>
      </c>
      <c r="BB92" s="102" t="s">
        <v>70</v>
      </c>
      <c r="BC92" s="102" t="s">
        <v>71</v>
      </c>
      <c r="BD92" s="103" t="s">
        <v>72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73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74</v>
      </c>
      <c r="BT94" s="118" t="s">
        <v>75</v>
      </c>
      <c r="BU94" s="119" t="s">
        <v>76</v>
      </c>
      <c r="BV94" s="118" t="s">
        <v>77</v>
      </c>
      <c r="BW94" s="118" t="s">
        <v>5</v>
      </c>
      <c r="BX94" s="118" t="s">
        <v>78</v>
      </c>
      <c r="CL94" s="118" t="s">
        <v>1</v>
      </c>
    </row>
    <row r="95" s="7" customFormat="1" ht="16.5" customHeight="1">
      <c r="A95" s="120" t="s">
        <v>79</v>
      </c>
      <c r="B95" s="121"/>
      <c r="C95" s="122"/>
      <c r="D95" s="123" t="s">
        <v>80</v>
      </c>
      <c r="E95" s="123"/>
      <c r="F95" s="123"/>
      <c r="G95" s="123"/>
      <c r="H95" s="123"/>
      <c r="I95" s="124"/>
      <c r="J95" s="123" t="s">
        <v>81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'01 - SO 01 Rekonstrukce k...'!J30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82</v>
      </c>
      <c r="AR95" s="127"/>
      <c r="AS95" s="128">
        <v>0</v>
      </c>
      <c r="AT95" s="129">
        <f>ROUND(SUM(AV95:AW95),2)</f>
        <v>0</v>
      </c>
      <c r="AU95" s="130">
        <f>'01 - SO 01 Rekonstrukce k...'!P124</f>
        <v>0</v>
      </c>
      <c r="AV95" s="129">
        <f>'01 - SO 01 Rekonstrukce k...'!J33</f>
        <v>0</v>
      </c>
      <c r="AW95" s="129">
        <f>'01 - SO 01 Rekonstrukce k...'!J34</f>
        <v>0</v>
      </c>
      <c r="AX95" s="129">
        <f>'01 - SO 01 Rekonstrukce k...'!J35</f>
        <v>0</v>
      </c>
      <c r="AY95" s="129">
        <f>'01 - SO 01 Rekonstrukce k...'!J36</f>
        <v>0</v>
      </c>
      <c r="AZ95" s="129">
        <f>'01 - SO 01 Rekonstrukce k...'!F33</f>
        <v>0</v>
      </c>
      <c r="BA95" s="129">
        <f>'01 - SO 01 Rekonstrukce k...'!F34</f>
        <v>0</v>
      </c>
      <c r="BB95" s="129">
        <f>'01 - SO 01 Rekonstrukce k...'!F35</f>
        <v>0</v>
      </c>
      <c r="BC95" s="129">
        <f>'01 - SO 01 Rekonstrukce k...'!F36</f>
        <v>0</v>
      </c>
      <c r="BD95" s="131">
        <f>'01 - SO 01 Rekonstrukce k...'!F37</f>
        <v>0</v>
      </c>
      <c r="BE95" s="7"/>
      <c r="BT95" s="132" t="s">
        <v>83</v>
      </c>
      <c r="BV95" s="132" t="s">
        <v>77</v>
      </c>
      <c r="BW95" s="132" t="s">
        <v>84</v>
      </c>
      <c r="BX95" s="132" t="s">
        <v>5</v>
      </c>
      <c r="CL95" s="132" t="s">
        <v>1</v>
      </c>
      <c r="CM95" s="132" t="s">
        <v>85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kY5wzZdQohndqgG7BHVWXoDxlFf+XFlKgGwMvZGkKBr1OwggaD4pw9qknYaNVaWb5dnUkCRj2DPHpGGZdFn4rw==" hashValue="5i/YqS+z3/6O3wBaqFBsB+WjLssYEoDfyN5QDIoWAlYYBBh+0Dhh+rSgd2YrV7PjTIzwjttdYxaDJE6fY80GH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SO 01 Rekonstrukce k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85</v>
      </c>
    </row>
    <row r="4" s="1" customFormat="1" ht="24.96" customHeight="1">
      <c r="B4" s="21"/>
      <c r="D4" s="135" t="s">
        <v>86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16</v>
      </c>
      <c r="L6" s="21"/>
    </row>
    <row r="7" s="1" customFormat="1" ht="16.5" customHeight="1">
      <c r="B7" s="21"/>
      <c r="E7" s="138" t="str">
        <f>'Rekapitulace stavby'!K6</f>
        <v xml:space="preserve">TOUŠKOV - ČEMÍNSKÁ  UL. - REKONSTRUKCE KANALIZACE</v>
      </c>
      <c r="F7" s="137"/>
      <c r="G7" s="137"/>
      <c r="H7" s="137"/>
      <c r="L7" s="21"/>
    </row>
    <row r="8" s="2" customFormat="1" ht="12" customHeight="1">
      <c r="A8" s="39"/>
      <c r="B8" s="45"/>
      <c r="C8" s="39"/>
      <c r="D8" s="137" t="s">
        <v>87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88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7" t="s">
        <v>18</v>
      </c>
      <c r="E11" s="39"/>
      <c r="F11" s="140" t="s">
        <v>1</v>
      </c>
      <c r="G11" s="39"/>
      <c r="H11" s="39"/>
      <c r="I11" s="137" t="s">
        <v>19</v>
      </c>
      <c r="J11" s="140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7" t="s">
        <v>20</v>
      </c>
      <c r="E12" s="39"/>
      <c r="F12" s="140" t="s">
        <v>21</v>
      </c>
      <c r="G12" s="39"/>
      <c r="H12" s="39"/>
      <c r="I12" s="137" t="s">
        <v>22</v>
      </c>
      <c r="J12" s="141" t="str">
        <f>'Rekapitulace stavby'!AN8</f>
        <v>26. 1. 2024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7" t="s">
        <v>24</v>
      </c>
      <c r="E14" s="39"/>
      <c r="F14" s="39"/>
      <c r="G14" s="39"/>
      <c r="H14" s="39"/>
      <c r="I14" s="137" t="s">
        <v>25</v>
      </c>
      <c r="J14" s="140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26</v>
      </c>
      <c r="F15" s="39"/>
      <c r="G15" s="39"/>
      <c r="H15" s="39"/>
      <c r="I15" s="137" t="s">
        <v>27</v>
      </c>
      <c r="J15" s="140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7" t="s">
        <v>28</v>
      </c>
      <c r="E17" s="39"/>
      <c r="F17" s="39"/>
      <c r="G17" s="39"/>
      <c r="H17" s="39"/>
      <c r="I17" s="137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37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7" t="s">
        <v>30</v>
      </c>
      <c r="E20" s="39"/>
      <c r="F20" s="39"/>
      <c r="G20" s="39"/>
      <c r="H20" s="39"/>
      <c r="I20" s="137" t="s">
        <v>25</v>
      </c>
      <c r="J20" s="140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31</v>
      </c>
      <c r="F21" s="39"/>
      <c r="G21" s="39"/>
      <c r="H21" s="39"/>
      <c r="I21" s="137" t="s">
        <v>27</v>
      </c>
      <c r="J21" s="140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7" t="s">
        <v>33</v>
      </c>
      <c r="E23" s="39"/>
      <c r="F23" s="39"/>
      <c r="G23" s="39"/>
      <c r="H23" s="39"/>
      <c r="I23" s="137" t="s">
        <v>25</v>
      </c>
      <c r="J23" s="140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">
        <v>26</v>
      </c>
      <c r="F24" s="39"/>
      <c r="G24" s="39"/>
      <c r="H24" s="39"/>
      <c r="I24" s="137" t="s">
        <v>27</v>
      </c>
      <c r="J24" s="140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7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6"/>
      <c r="E29" s="146"/>
      <c r="F29" s="146"/>
      <c r="G29" s="146"/>
      <c r="H29" s="146"/>
      <c r="I29" s="146"/>
      <c r="J29" s="146"/>
      <c r="K29" s="146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7" t="s">
        <v>35</v>
      </c>
      <c r="E30" s="39"/>
      <c r="F30" s="39"/>
      <c r="G30" s="39"/>
      <c r="H30" s="39"/>
      <c r="I30" s="39"/>
      <c r="J30" s="148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6"/>
      <c r="E31" s="146"/>
      <c r="F31" s="146"/>
      <c r="G31" s="146"/>
      <c r="H31" s="146"/>
      <c r="I31" s="146"/>
      <c r="J31" s="146"/>
      <c r="K31" s="146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9" t="s">
        <v>37</v>
      </c>
      <c r="G32" s="39"/>
      <c r="H32" s="39"/>
      <c r="I32" s="149" t="s">
        <v>36</v>
      </c>
      <c r="J32" s="149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0" t="s">
        <v>39</v>
      </c>
      <c r="E33" s="137" t="s">
        <v>40</v>
      </c>
      <c r="F33" s="151">
        <f>ROUND((SUM(BE124:BE534)),  2)</f>
        <v>0</v>
      </c>
      <c r="G33" s="39"/>
      <c r="H33" s="39"/>
      <c r="I33" s="152">
        <v>0.20999999999999999</v>
      </c>
      <c r="J33" s="151">
        <f>ROUND(((SUM(BE124:BE534))*I33),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7" t="s">
        <v>41</v>
      </c>
      <c r="F34" s="151">
        <f>ROUND((SUM(BF124:BF534)),  2)</f>
        <v>0</v>
      </c>
      <c r="G34" s="39"/>
      <c r="H34" s="39"/>
      <c r="I34" s="152">
        <v>0.12</v>
      </c>
      <c r="J34" s="151">
        <f>ROUND(((SUM(BF124:BF534))*I34),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7" t="s">
        <v>42</v>
      </c>
      <c r="F35" s="151">
        <f>ROUND((SUM(BG124:BG534)),  2)</f>
        <v>0</v>
      </c>
      <c r="G35" s="39"/>
      <c r="H35" s="39"/>
      <c r="I35" s="152">
        <v>0.20999999999999999</v>
      </c>
      <c r="J35" s="151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7" t="s">
        <v>43</v>
      </c>
      <c r="F36" s="151">
        <f>ROUND((SUM(BH124:BH534)),  2)</f>
        <v>0</v>
      </c>
      <c r="G36" s="39"/>
      <c r="H36" s="39"/>
      <c r="I36" s="152">
        <v>0.12</v>
      </c>
      <c r="J36" s="151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7" t="s">
        <v>44</v>
      </c>
      <c r="F37" s="151">
        <f>ROUND((SUM(BI124:BI534)),  2)</f>
        <v>0</v>
      </c>
      <c r="G37" s="39"/>
      <c r="H37" s="39"/>
      <c r="I37" s="152">
        <v>0</v>
      </c>
      <c r="J37" s="151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89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1" t="str">
        <f>E7</f>
        <v xml:space="preserve">TOUŠKOV - ČEMÍNSKÁ  UL. - REKONSTRUKCE KANALIZACE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87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01 - SO 01 Rekonstrukce kanalizace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Město Touškov </v>
      </c>
      <c r="G89" s="41"/>
      <c r="H89" s="41"/>
      <c r="I89" s="33" t="s">
        <v>22</v>
      </c>
      <c r="J89" s="80" t="str">
        <f>IF(J12="","",J12)</f>
        <v>26. 1. 2024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>Ing. Egermaier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2" t="s">
        <v>90</v>
      </c>
      <c r="D94" s="173"/>
      <c r="E94" s="173"/>
      <c r="F94" s="173"/>
      <c r="G94" s="173"/>
      <c r="H94" s="173"/>
      <c r="I94" s="173"/>
      <c r="J94" s="174" t="s">
        <v>91</v>
      </c>
      <c r="K94" s="173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5" t="s">
        <v>92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93</v>
      </c>
    </row>
    <row r="97" s="9" customFormat="1" ht="24.96" customHeight="1">
      <c r="A97" s="9"/>
      <c r="B97" s="176"/>
      <c r="C97" s="177"/>
      <c r="D97" s="178" t="s">
        <v>94</v>
      </c>
      <c r="E97" s="179"/>
      <c r="F97" s="179"/>
      <c r="G97" s="179"/>
      <c r="H97" s="179"/>
      <c r="I97" s="179"/>
      <c r="J97" s="180">
        <f>J125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95</v>
      </c>
      <c r="E98" s="185"/>
      <c r="F98" s="185"/>
      <c r="G98" s="185"/>
      <c r="H98" s="185"/>
      <c r="I98" s="185"/>
      <c r="J98" s="186">
        <f>J126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96</v>
      </c>
      <c r="E99" s="185"/>
      <c r="F99" s="185"/>
      <c r="G99" s="185"/>
      <c r="H99" s="185"/>
      <c r="I99" s="185"/>
      <c r="J99" s="186">
        <f>J282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97</v>
      </c>
      <c r="E100" s="185"/>
      <c r="F100" s="185"/>
      <c r="G100" s="185"/>
      <c r="H100" s="185"/>
      <c r="I100" s="185"/>
      <c r="J100" s="186">
        <f>J287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98</v>
      </c>
      <c r="E101" s="185"/>
      <c r="F101" s="185"/>
      <c r="G101" s="185"/>
      <c r="H101" s="185"/>
      <c r="I101" s="185"/>
      <c r="J101" s="186">
        <f>J312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99</v>
      </c>
      <c r="E102" s="185"/>
      <c r="F102" s="185"/>
      <c r="G102" s="185"/>
      <c r="H102" s="185"/>
      <c r="I102" s="185"/>
      <c r="J102" s="186">
        <f>J492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100</v>
      </c>
      <c r="E103" s="185"/>
      <c r="F103" s="185"/>
      <c r="G103" s="185"/>
      <c r="H103" s="185"/>
      <c r="I103" s="185"/>
      <c r="J103" s="186">
        <f>J502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101</v>
      </c>
      <c r="E104" s="185"/>
      <c r="F104" s="185"/>
      <c r="G104" s="185"/>
      <c r="H104" s="185"/>
      <c r="I104" s="185"/>
      <c r="J104" s="186">
        <f>J533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102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71" t="str">
        <f>E7</f>
        <v xml:space="preserve">TOUŠKOV - ČEMÍNSKÁ  UL. - REKONSTRUKCE KANALIZACE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87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01 - SO 01 Rekonstrukce kanalizace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 xml:space="preserve">Město Touškov </v>
      </c>
      <c r="G118" s="41"/>
      <c r="H118" s="41"/>
      <c r="I118" s="33" t="s">
        <v>22</v>
      </c>
      <c r="J118" s="80" t="str">
        <f>IF(J12="","",J12)</f>
        <v>26. 1. 2024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24</v>
      </c>
      <c r="D120" s="41"/>
      <c r="E120" s="41"/>
      <c r="F120" s="28" t="str">
        <f>E15</f>
        <v xml:space="preserve"> </v>
      </c>
      <c r="G120" s="41"/>
      <c r="H120" s="41"/>
      <c r="I120" s="33" t="s">
        <v>30</v>
      </c>
      <c r="J120" s="37" t="str">
        <f>E21</f>
        <v>Ing. Egermaier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28</v>
      </c>
      <c r="D121" s="41"/>
      <c r="E121" s="41"/>
      <c r="F121" s="28" t="str">
        <f>IF(E18="","",E18)</f>
        <v>Vyplň údaj</v>
      </c>
      <c r="G121" s="41"/>
      <c r="H121" s="41"/>
      <c r="I121" s="33" t="s">
        <v>33</v>
      </c>
      <c r="J121" s="37" t="str">
        <f>E24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88"/>
      <c r="B123" s="189"/>
      <c r="C123" s="190" t="s">
        <v>103</v>
      </c>
      <c r="D123" s="191" t="s">
        <v>60</v>
      </c>
      <c r="E123" s="191" t="s">
        <v>56</v>
      </c>
      <c r="F123" s="191" t="s">
        <v>57</v>
      </c>
      <c r="G123" s="191" t="s">
        <v>104</v>
      </c>
      <c r="H123" s="191" t="s">
        <v>105</v>
      </c>
      <c r="I123" s="191" t="s">
        <v>106</v>
      </c>
      <c r="J123" s="191" t="s">
        <v>91</v>
      </c>
      <c r="K123" s="192" t="s">
        <v>107</v>
      </c>
      <c r="L123" s="193"/>
      <c r="M123" s="101" t="s">
        <v>1</v>
      </c>
      <c r="N123" s="102" t="s">
        <v>39</v>
      </c>
      <c r="O123" s="102" t="s">
        <v>108</v>
      </c>
      <c r="P123" s="102" t="s">
        <v>109</v>
      </c>
      <c r="Q123" s="102" t="s">
        <v>110</v>
      </c>
      <c r="R123" s="102" t="s">
        <v>111</v>
      </c>
      <c r="S123" s="102" t="s">
        <v>112</v>
      </c>
      <c r="T123" s="103" t="s">
        <v>113</v>
      </c>
      <c r="U123" s="188"/>
      <c r="V123" s="188"/>
      <c r="W123" s="188"/>
      <c r="X123" s="188"/>
      <c r="Y123" s="188"/>
      <c r="Z123" s="188"/>
      <c r="AA123" s="188"/>
      <c r="AB123" s="188"/>
      <c r="AC123" s="188"/>
      <c r="AD123" s="188"/>
      <c r="AE123" s="188"/>
    </row>
    <row r="124" s="2" customFormat="1" ht="22.8" customHeight="1">
      <c r="A124" s="39"/>
      <c r="B124" s="40"/>
      <c r="C124" s="108" t="s">
        <v>114</v>
      </c>
      <c r="D124" s="41"/>
      <c r="E124" s="41"/>
      <c r="F124" s="41"/>
      <c r="G124" s="41"/>
      <c r="H124" s="41"/>
      <c r="I124" s="41"/>
      <c r="J124" s="194">
        <f>BK124</f>
        <v>0</v>
      </c>
      <c r="K124" s="41"/>
      <c r="L124" s="45"/>
      <c r="M124" s="104"/>
      <c r="N124" s="195"/>
      <c r="O124" s="105"/>
      <c r="P124" s="196">
        <f>P125</f>
        <v>0</v>
      </c>
      <c r="Q124" s="105"/>
      <c r="R124" s="196">
        <f>R125</f>
        <v>290.65632399999998</v>
      </c>
      <c r="S124" s="105"/>
      <c r="T124" s="197">
        <f>T125</f>
        <v>1494.588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74</v>
      </c>
      <c r="AU124" s="18" t="s">
        <v>93</v>
      </c>
      <c r="BK124" s="198">
        <f>BK125</f>
        <v>0</v>
      </c>
    </row>
    <row r="125" s="12" customFormat="1" ht="25.92" customHeight="1">
      <c r="A125" s="12"/>
      <c r="B125" s="199"/>
      <c r="C125" s="200"/>
      <c r="D125" s="201" t="s">
        <v>74</v>
      </c>
      <c r="E125" s="202" t="s">
        <v>115</v>
      </c>
      <c r="F125" s="202" t="s">
        <v>116</v>
      </c>
      <c r="G125" s="200"/>
      <c r="H125" s="200"/>
      <c r="I125" s="203"/>
      <c r="J125" s="204">
        <f>BK125</f>
        <v>0</v>
      </c>
      <c r="K125" s="200"/>
      <c r="L125" s="205"/>
      <c r="M125" s="206"/>
      <c r="N125" s="207"/>
      <c r="O125" s="207"/>
      <c r="P125" s="208">
        <f>P126+P282+P287+P312+P492+P502+P533</f>
        <v>0</v>
      </c>
      <c r="Q125" s="207"/>
      <c r="R125" s="208">
        <f>R126+R282+R287+R312+R492+R502+R533</f>
        <v>290.65632399999998</v>
      </c>
      <c r="S125" s="207"/>
      <c r="T125" s="209">
        <f>T126+T282+T287+T312+T492+T502+T533</f>
        <v>1494.588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0" t="s">
        <v>83</v>
      </c>
      <c r="AT125" s="211" t="s">
        <v>74</v>
      </c>
      <c r="AU125" s="211" t="s">
        <v>75</v>
      </c>
      <c r="AY125" s="210" t="s">
        <v>117</v>
      </c>
      <c r="BK125" s="212">
        <f>BK126+BK282+BK287+BK312+BK492+BK502+BK533</f>
        <v>0</v>
      </c>
    </row>
    <row r="126" s="12" customFormat="1" ht="22.8" customHeight="1">
      <c r="A126" s="12"/>
      <c r="B126" s="199"/>
      <c r="C126" s="200"/>
      <c r="D126" s="201" t="s">
        <v>74</v>
      </c>
      <c r="E126" s="213" t="s">
        <v>83</v>
      </c>
      <c r="F126" s="213" t="s">
        <v>118</v>
      </c>
      <c r="G126" s="200"/>
      <c r="H126" s="200"/>
      <c r="I126" s="203"/>
      <c r="J126" s="214">
        <f>BK126</f>
        <v>0</v>
      </c>
      <c r="K126" s="200"/>
      <c r="L126" s="205"/>
      <c r="M126" s="206"/>
      <c r="N126" s="207"/>
      <c r="O126" s="207"/>
      <c r="P126" s="208">
        <f>SUM(P127:P281)</f>
        <v>0</v>
      </c>
      <c r="Q126" s="207"/>
      <c r="R126" s="208">
        <f>SUM(R127:R281)</f>
        <v>3.7381569999999993</v>
      </c>
      <c r="S126" s="207"/>
      <c r="T126" s="209">
        <f>SUM(T127:T281)</f>
        <v>1494.3499999999999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0" t="s">
        <v>83</v>
      </c>
      <c r="AT126" s="211" t="s">
        <v>74</v>
      </c>
      <c r="AU126" s="211" t="s">
        <v>83</v>
      </c>
      <c r="AY126" s="210" t="s">
        <v>117</v>
      </c>
      <c r="BK126" s="212">
        <f>SUM(BK127:BK281)</f>
        <v>0</v>
      </c>
    </row>
    <row r="127" s="2" customFormat="1" ht="16.5" customHeight="1">
      <c r="A127" s="39"/>
      <c r="B127" s="40"/>
      <c r="C127" s="215" t="s">
        <v>83</v>
      </c>
      <c r="D127" s="215" t="s">
        <v>119</v>
      </c>
      <c r="E127" s="216" t="s">
        <v>120</v>
      </c>
      <c r="F127" s="217" t="s">
        <v>121</v>
      </c>
      <c r="G127" s="218" t="s">
        <v>122</v>
      </c>
      <c r="H127" s="219">
        <v>2160</v>
      </c>
      <c r="I127" s="220"/>
      <c r="J127" s="219">
        <f>ROUND(I127*H127,2)</f>
        <v>0</v>
      </c>
      <c r="K127" s="217" t="s">
        <v>1</v>
      </c>
      <c r="L127" s="45"/>
      <c r="M127" s="221" t="s">
        <v>1</v>
      </c>
      <c r="N127" s="222" t="s">
        <v>40</v>
      </c>
      <c r="O127" s="92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5" t="s">
        <v>123</v>
      </c>
      <c r="AT127" s="225" t="s">
        <v>119</v>
      </c>
      <c r="AU127" s="225" t="s">
        <v>85</v>
      </c>
      <c r="AY127" s="18" t="s">
        <v>117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8" t="s">
        <v>83</v>
      </c>
      <c r="BK127" s="226">
        <f>ROUND(I127*H127,2)</f>
        <v>0</v>
      </c>
      <c r="BL127" s="18" t="s">
        <v>123</v>
      </c>
      <c r="BM127" s="225" t="s">
        <v>124</v>
      </c>
    </row>
    <row r="128" s="13" customFormat="1">
      <c r="A128" s="13"/>
      <c r="B128" s="227"/>
      <c r="C128" s="228"/>
      <c r="D128" s="229" t="s">
        <v>125</v>
      </c>
      <c r="E128" s="230" t="s">
        <v>1</v>
      </c>
      <c r="F128" s="231" t="s">
        <v>126</v>
      </c>
      <c r="G128" s="228"/>
      <c r="H128" s="230" t="s">
        <v>1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125</v>
      </c>
      <c r="AU128" s="237" t="s">
        <v>85</v>
      </c>
      <c r="AV128" s="13" t="s">
        <v>83</v>
      </c>
      <c r="AW128" s="13" t="s">
        <v>32</v>
      </c>
      <c r="AX128" s="13" t="s">
        <v>75</v>
      </c>
      <c r="AY128" s="237" t="s">
        <v>117</v>
      </c>
    </row>
    <row r="129" s="13" customFormat="1">
      <c r="A129" s="13"/>
      <c r="B129" s="227"/>
      <c r="C129" s="228"/>
      <c r="D129" s="229" t="s">
        <v>125</v>
      </c>
      <c r="E129" s="230" t="s">
        <v>1</v>
      </c>
      <c r="F129" s="231" t="s">
        <v>127</v>
      </c>
      <c r="G129" s="228"/>
      <c r="H129" s="230" t="s">
        <v>1</v>
      </c>
      <c r="I129" s="232"/>
      <c r="J129" s="228"/>
      <c r="K129" s="228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125</v>
      </c>
      <c r="AU129" s="237" t="s">
        <v>85</v>
      </c>
      <c r="AV129" s="13" t="s">
        <v>83</v>
      </c>
      <c r="AW129" s="13" t="s">
        <v>32</v>
      </c>
      <c r="AX129" s="13" t="s">
        <v>75</v>
      </c>
      <c r="AY129" s="237" t="s">
        <v>117</v>
      </c>
    </row>
    <row r="130" s="14" customFormat="1">
      <c r="A130" s="14"/>
      <c r="B130" s="238"/>
      <c r="C130" s="239"/>
      <c r="D130" s="229" t="s">
        <v>125</v>
      </c>
      <c r="E130" s="240" t="s">
        <v>1</v>
      </c>
      <c r="F130" s="241" t="s">
        <v>128</v>
      </c>
      <c r="G130" s="239"/>
      <c r="H130" s="242">
        <v>2160</v>
      </c>
      <c r="I130" s="243"/>
      <c r="J130" s="239"/>
      <c r="K130" s="239"/>
      <c r="L130" s="244"/>
      <c r="M130" s="245"/>
      <c r="N130" s="246"/>
      <c r="O130" s="246"/>
      <c r="P130" s="246"/>
      <c r="Q130" s="246"/>
      <c r="R130" s="246"/>
      <c r="S130" s="246"/>
      <c r="T130" s="24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8" t="s">
        <v>125</v>
      </c>
      <c r="AU130" s="248" t="s">
        <v>85</v>
      </c>
      <c r="AV130" s="14" t="s">
        <v>85</v>
      </c>
      <c r="AW130" s="14" t="s">
        <v>32</v>
      </c>
      <c r="AX130" s="14" t="s">
        <v>83</v>
      </c>
      <c r="AY130" s="248" t="s">
        <v>117</v>
      </c>
    </row>
    <row r="131" s="2" customFormat="1" ht="24.15" customHeight="1">
      <c r="A131" s="39"/>
      <c r="B131" s="40"/>
      <c r="C131" s="215" t="s">
        <v>85</v>
      </c>
      <c r="D131" s="215" t="s">
        <v>119</v>
      </c>
      <c r="E131" s="216" t="s">
        <v>129</v>
      </c>
      <c r="F131" s="217" t="s">
        <v>130</v>
      </c>
      <c r="G131" s="218" t="s">
        <v>122</v>
      </c>
      <c r="H131" s="219">
        <v>180</v>
      </c>
      <c r="I131" s="220"/>
      <c r="J131" s="219">
        <f>ROUND(I131*H131,2)</f>
        <v>0</v>
      </c>
      <c r="K131" s="217" t="s">
        <v>131</v>
      </c>
      <c r="L131" s="45"/>
      <c r="M131" s="221" t="s">
        <v>1</v>
      </c>
      <c r="N131" s="222" t="s">
        <v>40</v>
      </c>
      <c r="O131" s="92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5" t="s">
        <v>123</v>
      </c>
      <c r="AT131" s="225" t="s">
        <v>119</v>
      </c>
      <c r="AU131" s="225" t="s">
        <v>85</v>
      </c>
      <c r="AY131" s="18" t="s">
        <v>117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8" t="s">
        <v>83</v>
      </c>
      <c r="BK131" s="226">
        <f>ROUND(I131*H131,2)</f>
        <v>0</v>
      </c>
      <c r="BL131" s="18" t="s">
        <v>123</v>
      </c>
      <c r="BM131" s="225" t="s">
        <v>132</v>
      </c>
    </row>
    <row r="132" s="14" customFormat="1">
      <c r="A132" s="14"/>
      <c r="B132" s="238"/>
      <c r="C132" s="239"/>
      <c r="D132" s="229" t="s">
        <v>125</v>
      </c>
      <c r="E132" s="240" t="s">
        <v>1</v>
      </c>
      <c r="F132" s="241" t="s">
        <v>133</v>
      </c>
      <c r="G132" s="239"/>
      <c r="H132" s="242">
        <v>180</v>
      </c>
      <c r="I132" s="243"/>
      <c r="J132" s="239"/>
      <c r="K132" s="239"/>
      <c r="L132" s="244"/>
      <c r="M132" s="245"/>
      <c r="N132" s="246"/>
      <c r="O132" s="246"/>
      <c r="P132" s="246"/>
      <c r="Q132" s="246"/>
      <c r="R132" s="246"/>
      <c r="S132" s="246"/>
      <c r="T132" s="247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8" t="s">
        <v>125</v>
      </c>
      <c r="AU132" s="248" t="s">
        <v>85</v>
      </c>
      <c r="AV132" s="14" t="s">
        <v>85</v>
      </c>
      <c r="AW132" s="14" t="s">
        <v>32</v>
      </c>
      <c r="AX132" s="14" t="s">
        <v>83</v>
      </c>
      <c r="AY132" s="248" t="s">
        <v>117</v>
      </c>
    </row>
    <row r="133" s="2" customFormat="1" ht="24.15" customHeight="1">
      <c r="A133" s="39"/>
      <c r="B133" s="40"/>
      <c r="C133" s="215" t="s">
        <v>134</v>
      </c>
      <c r="D133" s="215" t="s">
        <v>119</v>
      </c>
      <c r="E133" s="216" t="s">
        <v>135</v>
      </c>
      <c r="F133" s="217" t="s">
        <v>136</v>
      </c>
      <c r="G133" s="218" t="s">
        <v>137</v>
      </c>
      <c r="H133" s="219">
        <v>90</v>
      </c>
      <c r="I133" s="220"/>
      <c r="J133" s="219">
        <f>ROUND(I133*H133,2)</f>
        <v>0</v>
      </c>
      <c r="K133" s="217" t="s">
        <v>131</v>
      </c>
      <c r="L133" s="45"/>
      <c r="M133" s="221" t="s">
        <v>1</v>
      </c>
      <c r="N133" s="222" t="s">
        <v>40</v>
      </c>
      <c r="O133" s="92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5" t="s">
        <v>123</v>
      </c>
      <c r="AT133" s="225" t="s">
        <v>119</v>
      </c>
      <c r="AU133" s="225" t="s">
        <v>85</v>
      </c>
      <c r="AY133" s="18" t="s">
        <v>117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8" t="s">
        <v>83</v>
      </c>
      <c r="BK133" s="226">
        <f>ROUND(I133*H133,2)</f>
        <v>0</v>
      </c>
      <c r="BL133" s="18" t="s">
        <v>123</v>
      </c>
      <c r="BM133" s="225" t="s">
        <v>138</v>
      </c>
    </row>
    <row r="134" s="14" customFormat="1">
      <c r="A134" s="14"/>
      <c r="B134" s="238"/>
      <c r="C134" s="239"/>
      <c r="D134" s="229" t="s">
        <v>125</v>
      </c>
      <c r="E134" s="240" t="s">
        <v>1</v>
      </c>
      <c r="F134" s="241" t="s">
        <v>139</v>
      </c>
      <c r="G134" s="239"/>
      <c r="H134" s="242">
        <v>90</v>
      </c>
      <c r="I134" s="243"/>
      <c r="J134" s="239"/>
      <c r="K134" s="239"/>
      <c r="L134" s="244"/>
      <c r="M134" s="245"/>
      <c r="N134" s="246"/>
      <c r="O134" s="246"/>
      <c r="P134" s="246"/>
      <c r="Q134" s="246"/>
      <c r="R134" s="246"/>
      <c r="S134" s="246"/>
      <c r="T134" s="24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8" t="s">
        <v>125</v>
      </c>
      <c r="AU134" s="248" t="s">
        <v>85</v>
      </c>
      <c r="AV134" s="14" t="s">
        <v>85</v>
      </c>
      <c r="AW134" s="14" t="s">
        <v>32</v>
      </c>
      <c r="AX134" s="14" t="s">
        <v>83</v>
      </c>
      <c r="AY134" s="248" t="s">
        <v>117</v>
      </c>
    </row>
    <row r="135" s="2" customFormat="1" ht="16.5" customHeight="1">
      <c r="A135" s="39"/>
      <c r="B135" s="40"/>
      <c r="C135" s="215" t="s">
        <v>123</v>
      </c>
      <c r="D135" s="215" t="s">
        <v>119</v>
      </c>
      <c r="E135" s="216" t="s">
        <v>140</v>
      </c>
      <c r="F135" s="217" t="s">
        <v>141</v>
      </c>
      <c r="G135" s="218" t="s">
        <v>142</v>
      </c>
      <c r="H135" s="219">
        <v>300</v>
      </c>
      <c r="I135" s="220"/>
      <c r="J135" s="219">
        <f>ROUND(I135*H135,2)</f>
        <v>0</v>
      </c>
      <c r="K135" s="217" t="s">
        <v>131</v>
      </c>
      <c r="L135" s="45"/>
      <c r="M135" s="221" t="s">
        <v>1</v>
      </c>
      <c r="N135" s="222" t="s">
        <v>40</v>
      </c>
      <c r="O135" s="92"/>
      <c r="P135" s="223">
        <f>O135*H135</f>
        <v>0</v>
      </c>
      <c r="Q135" s="223">
        <v>0</v>
      </c>
      <c r="R135" s="223">
        <f>Q135*H135</f>
        <v>0</v>
      </c>
      <c r="S135" s="223">
        <v>0.28999999999999998</v>
      </c>
      <c r="T135" s="224">
        <f>S135*H135</f>
        <v>87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5" t="s">
        <v>123</v>
      </c>
      <c r="AT135" s="225" t="s">
        <v>119</v>
      </c>
      <c r="AU135" s="225" t="s">
        <v>85</v>
      </c>
      <c r="AY135" s="18" t="s">
        <v>117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8" t="s">
        <v>83</v>
      </c>
      <c r="BK135" s="226">
        <f>ROUND(I135*H135,2)</f>
        <v>0</v>
      </c>
      <c r="BL135" s="18" t="s">
        <v>123</v>
      </c>
      <c r="BM135" s="225" t="s">
        <v>143</v>
      </c>
    </row>
    <row r="136" s="14" customFormat="1">
      <c r="A136" s="14"/>
      <c r="B136" s="238"/>
      <c r="C136" s="239"/>
      <c r="D136" s="229" t="s">
        <v>125</v>
      </c>
      <c r="E136" s="240" t="s">
        <v>1</v>
      </c>
      <c r="F136" s="241" t="s">
        <v>144</v>
      </c>
      <c r="G136" s="239"/>
      <c r="H136" s="242">
        <v>300</v>
      </c>
      <c r="I136" s="243"/>
      <c r="J136" s="239"/>
      <c r="K136" s="239"/>
      <c r="L136" s="244"/>
      <c r="M136" s="245"/>
      <c r="N136" s="246"/>
      <c r="O136" s="246"/>
      <c r="P136" s="246"/>
      <c r="Q136" s="246"/>
      <c r="R136" s="246"/>
      <c r="S136" s="246"/>
      <c r="T136" s="24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8" t="s">
        <v>125</v>
      </c>
      <c r="AU136" s="248" t="s">
        <v>85</v>
      </c>
      <c r="AV136" s="14" t="s">
        <v>85</v>
      </c>
      <c r="AW136" s="14" t="s">
        <v>32</v>
      </c>
      <c r="AX136" s="14" t="s">
        <v>83</v>
      </c>
      <c r="AY136" s="248" t="s">
        <v>117</v>
      </c>
    </row>
    <row r="137" s="2" customFormat="1" ht="24.15" customHeight="1">
      <c r="A137" s="39"/>
      <c r="B137" s="40"/>
      <c r="C137" s="215" t="s">
        <v>145</v>
      </c>
      <c r="D137" s="215" t="s">
        <v>119</v>
      </c>
      <c r="E137" s="216" t="s">
        <v>146</v>
      </c>
      <c r="F137" s="217" t="s">
        <v>147</v>
      </c>
      <c r="G137" s="218" t="s">
        <v>148</v>
      </c>
      <c r="H137" s="219">
        <v>1365</v>
      </c>
      <c r="I137" s="220"/>
      <c r="J137" s="219">
        <f>ROUND(I137*H137,2)</f>
        <v>0</v>
      </c>
      <c r="K137" s="217" t="s">
        <v>131</v>
      </c>
      <c r="L137" s="45"/>
      <c r="M137" s="221" t="s">
        <v>1</v>
      </c>
      <c r="N137" s="222" t="s">
        <v>40</v>
      </c>
      <c r="O137" s="92"/>
      <c r="P137" s="223">
        <f>O137*H137</f>
        <v>0</v>
      </c>
      <c r="Q137" s="223">
        <v>0</v>
      </c>
      <c r="R137" s="223">
        <f>Q137*H137</f>
        <v>0</v>
      </c>
      <c r="S137" s="223">
        <v>0.44</v>
      </c>
      <c r="T137" s="224">
        <f>S137*H137</f>
        <v>600.60000000000002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5" t="s">
        <v>123</v>
      </c>
      <c r="AT137" s="225" t="s">
        <v>119</v>
      </c>
      <c r="AU137" s="225" t="s">
        <v>85</v>
      </c>
      <c r="AY137" s="18" t="s">
        <v>117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8" t="s">
        <v>83</v>
      </c>
      <c r="BK137" s="226">
        <f>ROUND(I137*H137,2)</f>
        <v>0</v>
      </c>
      <c r="BL137" s="18" t="s">
        <v>123</v>
      </c>
      <c r="BM137" s="225" t="s">
        <v>149</v>
      </c>
    </row>
    <row r="138" s="13" customFormat="1">
      <c r="A138" s="13"/>
      <c r="B138" s="227"/>
      <c r="C138" s="228"/>
      <c r="D138" s="229" t="s">
        <v>125</v>
      </c>
      <c r="E138" s="230" t="s">
        <v>1</v>
      </c>
      <c r="F138" s="231" t="s">
        <v>150</v>
      </c>
      <c r="G138" s="228"/>
      <c r="H138" s="230" t="s">
        <v>1</v>
      </c>
      <c r="I138" s="232"/>
      <c r="J138" s="228"/>
      <c r="K138" s="228"/>
      <c r="L138" s="233"/>
      <c r="M138" s="234"/>
      <c r="N138" s="235"/>
      <c r="O138" s="235"/>
      <c r="P138" s="235"/>
      <c r="Q138" s="235"/>
      <c r="R138" s="235"/>
      <c r="S138" s="235"/>
      <c r="T138" s="23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7" t="s">
        <v>125</v>
      </c>
      <c r="AU138" s="237" t="s">
        <v>85</v>
      </c>
      <c r="AV138" s="13" t="s">
        <v>83</v>
      </c>
      <c r="AW138" s="13" t="s">
        <v>32</v>
      </c>
      <c r="AX138" s="13" t="s">
        <v>75</v>
      </c>
      <c r="AY138" s="237" t="s">
        <v>117</v>
      </c>
    </row>
    <row r="139" s="14" customFormat="1">
      <c r="A139" s="14"/>
      <c r="B139" s="238"/>
      <c r="C139" s="239"/>
      <c r="D139" s="229" t="s">
        <v>125</v>
      </c>
      <c r="E139" s="240" t="s">
        <v>1</v>
      </c>
      <c r="F139" s="241" t="s">
        <v>151</v>
      </c>
      <c r="G139" s="239"/>
      <c r="H139" s="242">
        <v>1365</v>
      </c>
      <c r="I139" s="243"/>
      <c r="J139" s="239"/>
      <c r="K139" s="239"/>
      <c r="L139" s="244"/>
      <c r="M139" s="245"/>
      <c r="N139" s="246"/>
      <c r="O139" s="246"/>
      <c r="P139" s="246"/>
      <c r="Q139" s="246"/>
      <c r="R139" s="246"/>
      <c r="S139" s="246"/>
      <c r="T139" s="24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8" t="s">
        <v>125</v>
      </c>
      <c r="AU139" s="248" t="s">
        <v>85</v>
      </c>
      <c r="AV139" s="14" t="s">
        <v>85</v>
      </c>
      <c r="AW139" s="14" t="s">
        <v>32</v>
      </c>
      <c r="AX139" s="14" t="s">
        <v>83</v>
      </c>
      <c r="AY139" s="248" t="s">
        <v>117</v>
      </c>
    </row>
    <row r="140" s="2" customFormat="1" ht="24.15" customHeight="1">
      <c r="A140" s="39"/>
      <c r="B140" s="40"/>
      <c r="C140" s="215" t="s">
        <v>152</v>
      </c>
      <c r="D140" s="215" t="s">
        <v>119</v>
      </c>
      <c r="E140" s="216" t="s">
        <v>153</v>
      </c>
      <c r="F140" s="217" t="s">
        <v>154</v>
      </c>
      <c r="G140" s="218" t="s">
        <v>148</v>
      </c>
      <c r="H140" s="219">
        <v>1365</v>
      </c>
      <c r="I140" s="220"/>
      <c r="J140" s="219">
        <f>ROUND(I140*H140,2)</f>
        <v>0</v>
      </c>
      <c r="K140" s="217" t="s">
        <v>131</v>
      </c>
      <c r="L140" s="45"/>
      <c r="M140" s="221" t="s">
        <v>1</v>
      </c>
      <c r="N140" s="222" t="s">
        <v>40</v>
      </c>
      <c r="O140" s="92"/>
      <c r="P140" s="223">
        <f>O140*H140</f>
        <v>0</v>
      </c>
      <c r="Q140" s="223">
        <v>0</v>
      </c>
      <c r="R140" s="223">
        <f>Q140*H140</f>
        <v>0</v>
      </c>
      <c r="S140" s="223">
        <v>0.45000000000000001</v>
      </c>
      <c r="T140" s="224">
        <f>S140*H140</f>
        <v>614.25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5" t="s">
        <v>123</v>
      </c>
      <c r="AT140" s="225" t="s">
        <v>119</v>
      </c>
      <c r="AU140" s="225" t="s">
        <v>85</v>
      </c>
      <c r="AY140" s="18" t="s">
        <v>117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8" t="s">
        <v>83</v>
      </c>
      <c r="BK140" s="226">
        <f>ROUND(I140*H140,2)</f>
        <v>0</v>
      </c>
      <c r="BL140" s="18" t="s">
        <v>123</v>
      </c>
      <c r="BM140" s="225" t="s">
        <v>155</v>
      </c>
    </row>
    <row r="141" s="14" customFormat="1">
      <c r="A141" s="14"/>
      <c r="B141" s="238"/>
      <c r="C141" s="239"/>
      <c r="D141" s="229" t="s">
        <v>125</v>
      </c>
      <c r="E141" s="240" t="s">
        <v>1</v>
      </c>
      <c r="F141" s="241" t="s">
        <v>156</v>
      </c>
      <c r="G141" s="239"/>
      <c r="H141" s="242">
        <v>1365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8" t="s">
        <v>125</v>
      </c>
      <c r="AU141" s="248" t="s">
        <v>85</v>
      </c>
      <c r="AV141" s="14" t="s">
        <v>85</v>
      </c>
      <c r="AW141" s="14" t="s">
        <v>32</v>
      </c>
      <c r="AX141" s="14" t="s">
        <v>83</v>
      </c>
      <c r="AY141" s="248" t="s">
        <v>117</v>
      </c>
    </row>
    <row r="142" s="2" customFormat="1" ht="24.15" customHeight="1">
      <c r="A142" s="39"/>
      <c r="B142" s="40"/>
      <c r="C142" s="215" t="s">
        <v>157</v>
      </c>
      <c r="D142" s="215" t="s">
        <v>119</v>
      </c>
      <c r="E142" s="216" t="s">
        <v>158</v>
      </c>
      <c r="F142" s="217" t="s">
        <v>159</v>
      </c>
      <c r="G142" s="218" t="s">
        <v>148</v>
      </c>
      <c r="H142" s="219">
        <v>350</v>
      </c>
      <c r="I142" s="220"/>
      <c r="J142" s="219">
        <f>ROUND(I142*H142,2)</f>
        <v>0</v>
      </c>
      <c r="K142" s="217" t="s">
        <v>131</v>
      </c>
      <c r="L142" s="45"/>
      <c r="M142" s="221" t="s">
        <v>1</v>
      </c>
      <c r="N142" s="222" t="s">
        <v>40</v>
      </c>
      <c r="O142" s="92"/>
      <c r="P142" s="223">
        <f>O142*H142</f>
        <v>0</v>
      </c>
      <c r="Q142" s="223">
        <v>0</v>
      </c>
      <c r="R142" s="223">
        <f>Q142*H142</f>
        <v>0</v>
      </c>
      <c r="S142" s="223">
        <v>0.26000000000000001</v>
      </c>
      <c r="T142" s="224">
        <f>S142*H142</f>
        <v>91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5" t="s">
        <v>123</v>
      </c>
      <c r="AT142" s="225" t="s">
        <v>119</v>
      </c>
      <c r="AU142" s="225" t="s">
        <v>85</v>
      </c>
      <c r="AY142" s="18" t="s">
        <v>117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8" t="s">
        <v>83</v>
      </c>
      <c r="BK142" s="226">
        <f>ROUND(I142*H142,2)</f>
        <v>0</v>
      </c>
      <c r="BL142" s="18" t="s">
        <v>123</v>
      </c>
      <c r="BM142" s="225" t="s">
        <v>160</v>
      </c>
    </row>
    <row r="143" s="13" customFormat="1">
      <c r="A143" s="13"/>
      <c r="B143" s="227"/>
      <c r="C143" s="228"/>
      <c r="D143" s="229" t="s">
        <v>125</v>
      </c>
      <c r="E143" s="230" t="s">
        <v>1</v>
      </c>
      <c r="F143" s="231" t="s">
        <v>150</v>
      </c>
      <c r="G143" s="228"/>
      <c r="H143" s="230" t="s">
        <v>1</v>
      </c>
      <c r="I143" s="232"/>
      <c r="J143" s="228"/>
      <c r="K143" s="228"/>
      <c r="L143" s="233"/>
      <c r="M143" s="234"/>
      <c r="N143" s="235"/>
      <c r="O143" s="235"/>
      <c r="P143" s="235"/>
      <c r="Q143" s="235"/>
      <c r="R143" s="235"/>
      <c r="S143" s="235"/>
      <c r="T143" s="23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7" t="s">
        <v>125</v>
      </c>
      <c r="AU143" s="237" t="s">
        <v>85</v>
      </c>
      <c r="AV143" s="13" t="s">
        <v>83</v>
      </c>
      <c r="AW143" s="13" t="s">
        <v>32</v>
      </c>
      <c r="AX143" s="13" t="s">
        <v>75</v>
      </c>
      <c r="AY143" s="237" t="s">
        <v>117</v>
      </c>
    </row>
    <row r="144" s="14" customFormat="1">
      <c r="A144" s="14"/>
      <c r="B144" s="238"/>
      <c r="C144" s="239"/>
      <c r="D144" s="229" t="s">
        <v>125</v>
      </c>
      <c r="E144" s="240" t="s">
        <v>1</v>
      </c>
      <c r="F144" s="241" t="s">
        <v>161</v>
      </c>
      <c r="G144" s="239"/>
      <c r="H144" s="242">
        <v>350</v>
      </c>
      <c r="I144" s="243"/>
      <c r="J144" s="239"/>
      <c r="K144" s="239"/>
      <c r="L144" s="244"/>
      <c r="M144" s="245"/>
      <c r="N144" s="246"/>
      <c r="O144" s="246"/>
      <c r="P144" s="246"/>
      <c r="Q144" s="246"/>
      <c r="R144" s="246"/>
      <c r="S144" s="246"/>
      <c r="T144" s="247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8" t="s">
        <v>125</v>
      </c>
      <c r="AU144" s="248" t="s">
        <v>85</v>
      </c>
      <c r="AV144" s="14" t="s">
        <v>85</v>
      </c>
      <c r="AW144" s="14" t="s">
        <v>32</v>
      </c>
      <c r="AX144" s="14" t="s">
        <v>83</v>
      </c>
      <c r="AY144" s="248" t="s">
        <v>117</v>
      </c>
    </row>
    <row r="145" s="2" customFormat="1" ht="24.15" customHeight="1">
      <c r="A145" s="39"/>
      <c r="B145" s="40"/>
      <c r="C145" s="215" t="s">
        <v>162</v>
      </c>
      <c r="D145" s="215" t="s">
        <v>119</v>
      </c>
      <c r="E145" s="216" t="s">
        <v>163</v>
      </c>
      <c r="F145" s="217" t="s">
        <v>164</v>
      </c>
      <c r="G145" s="218" t="s">
        <v>148</v>
      </c>
      <c r="H145" s="219">
        <v>350</v>
      </c>
      <c r="I145" s="220"/>
      <c r="J145" s="219">
        <f>ROUND(I145*H145,2)</f>
        <v>0</v>
      </c>
      <c r="K145" s="217" t="s">
        <v>131</v>
      </c>
      <c r="L145" s="45"/>
      <c r="M145" s="221" t="s">
        <v>1</v>
      </c>
      <c r="N145" s="222" t="s">
        <v>40</v>
      </c>
      <c r="O145" s="92"/>
      <c r="P145" s="223">
        <f>O145*H145</f>
        <v>0</v>
      </c>
      <c r="Q145" s="223">
        <v>0</v>
      </c>
      <c r="R145" s="223">
        <f>Q145*H145</f>
        <v>0</v>
      </c>
      <c r="S145" s="223">
        <v>0.28999999999999998</v>
      </c>
      <c r="T145" s="224">
        <f>S145*H145</f>
        <v>101.5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5" t="s">
        <v>123</v>
      </c>
      <c r="AT145" s="225" t="s">
        <v>119</v>
      </c>
      <c r="AU145" s="225" t="s">
        <v>85</v>
      </c>
      <c r="AY145" s="18" t="s">
        <v>117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8" t="s">
        <v>83</v>
      </c>
      <c r="BK145" s="226">
        <f>ROUND(I145*H145,2)</f>
        <v>0</v>
      </c>
      <c r="BL145" s="18" t="s">
        <v>123</v>
      </c>
      <c r="BM145" s="225" t="s">
        <v>165</v>
      </c>
    </row>
    <row r="146" s="14" customFormat="1">
      <c r="A146" s="14"/>
      <c r="B146" s="238"/>
      <c r="C146" s="239"/>
      <c r="D146" s="229" t="s">
        <v>125</v>
      </c>
      <c r="E146" s="240" t="s">
        <v>1</v>
      </c>
      <c r="F146" s="241" t="s">
        <v>161</v>
      </c>
      <c r="G146" s="239"/>
      <c r="H146" s="242">
        <v>350</v>
      </c>
      <c r="I146" s="243"/>
      <c r="J146" s="239"/>
      <c r="K146" s="239"/>
      <c r="L146" s="244"/>
      <c r="M146" s="245"/>
      <c r="N146" s="246"/>
      <c r="O146" s="246"/>
      <c r="P146" s="246"/>
      <c r="Q146" s="246"/>
      <c r="R146" s="246"/>
      <c r="S146" s="246"/>
      <c r="T146" s="24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8" t="s">
        <v>125</v>
      </c>
      <c r="AU146" s="248" t="s">
        <v>85</v>
      </c>
      <c r="AV146" s="14" t="s">
        <v>85</v>
      </c>
      <c r="AW146" s="14" t="s">
        <v>32</v>
      </c>
      <c r="AX146" s="14" t="s">
        <v>83</v>
      </c>
      <c r="AY146" s="248" t="s">
        <v>117</v>
      </c>
    </row>
    <row r="147" s="2" customFormat="1" ht="16.5" customHeight="1">
      <c r="A147" s="39"/>
      <c r="B147" s="40"/>
      <c r="C147" s="215" t="s">
        <v>166</v>
      </c>
      <c r="D147" s="215" t="s">
        <v>119</v>
      </c>
      <c r="E147" s="216" t="s">
        <v>167</v>
      </c>
      <c r="F147" s="217" t="s">
        <v>168</v>
      </c>
      <c r="G147" s="218" t="s">
        <v>142</v>
      </c>
      <c r="H147" s="219">
        <v>9</v>
      </c>
      <c r="I147" s="220"/>
      <c r="J147" s="219">
        <f>ROUND(I147*H147,2)</f>
        <v>0</v>
      </c>
      <c r="K147" s="217" t="s">
        <v>131</v>
      </c>
      <c r="L147" s="45"/>
      <c r="M147" s="221" t="s">
        <v>1</v>
      </c>
      <c r="N147" s="222" t="s">
        <v>40</v>
      </c>
      <c r="O147" s="92"/>
      <c r="P147" s="223">
        <f>O147*H147</f>
        <v>0</v>
      </c>
      <c r="Q147" s="223">
        <v>0.01269</v>
      </c>
      <c r="R147" s="223">
        <f>Q147*H147</f>
        <v>0.11421000000000001</v>
      </c>
      <c r="S147" s="223">
        <v>0</v>
      </c>
      <c r="T147" s="224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5" t="s">
        <v>123</v>
      </c>
      <c r="AT147" s="225" t="s">
        <v>119</v>
      </c>
      <c r="AU147" s="225" t="s">
        <v>85</v>
      </c>
      <c r="AY147" s="18" t="s">
        <v>117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8" t="s">
        <v>83</v>
      </c>
      <c r="BK147" s="226">
        <f>ROUND(I147*H147,2)</f>
        <v>0</v>
      </c>
      <c r="BL147" s="18" t="s">
        <v>123</v>
      </c>
      <c r="BM147" s="225" t="s">
        <v>169</v>
      </c>
    </row>
    <row r="148" s="14" customFormat="1">
      <c r="A148" s="14"/>
      <c r="B148" s="238"/>
      <c r="C148" s="239"/>
      <c r="D148" s="229" t="s">
        <v>125</v>
      </c>
      <c r="E148" s="240" t="s">
        <v>1</v>
      </c>
      <c r="F148" s="241" t="s">
        <v>170</v>
      </c>
      <c r="G148" s="239"/>
      <c r="H148" s="242">
        <v>9</v>
      </c>
      <c r="I148" s="243"/>
      <c r="J148" s="239"/>
      <c r="K148" s="239"/>
      <c r="L148" s="244"/>
      <c r="M148" s="245"/>
      <c r="N148" s="246"/>
      <c r="O148" s="246"/>
      <c r="P148" s="246"/>
      <c r="Q148" s="246"/>
      <c r="R148" s="246"/>
      <c r="S148" s="246"/>
      <c r="T148" s="24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8" t="s">
        <v>125</v>
      </c>
      <c r="AU148" s="248" t="s">
        <v>85</v>
      </c>
      <c r="AV148" s="14" t="s">
        <v>85</v>
      </c>
      <c r="AW148" s="14" t="s">
        <v>32</v>
      </c>
      <c r="AX148" s="14" t="s">
        <v>83</v>
      </c>
      <c r="AY148" s="248" t="s">
        <v>117</v>
      </c>
    </row>
    <row r="149" s="2" customFormat="1" ht="16.5" customHeight="1">
      <c r="A149" s="39"/>
      <c r="B149" s="40"/>
      <c r="C149" s="215" t="s">
        <v>171</v>
      </c>
      <c r="D149" s="215" t="s">
        <v>119</v>
      </c>
      <c r="E149" s="216" t="s">
        <v>172</v>
      </c>
      <c r="F149" s="217" t="s">
        <v>173</v>
      </c>
      <c r="G149" s="218" t="s">
        <v>142</v>
      </c>
      <c r="H149" s="219">
        <v>22</v>
      </c>
      <c r="I149" s="220"/>
      <c r="J149" s="219">
        <f>ROUND(I149*H149,2)</f>
        <v>0</v>
      </c>
      <c r="K149" s="217" t="s">
        <v>131</v>
      </c>
      <c r="L149" s="45"/>
      <c r="M149" s="221" t="s">
        <v>1</v>
      </c>
      <c r="N149" s="222" t="s">
        <v>40</v>
      </c>
      <c r="O149" s="92"/>
      <c r="P149" s="223">
        <f>O149*H149</f>
        <v>0</v>
      </c>
      <c r="Q149" s="223">
        <v>0.10775</v>
      </c>
      <c r="R149" s="223">
        <f>Q149*H149</f>
        <v>2.3704999999999998</v>
      </c>
      <c r="S149" s="223">
        <v>0</v>
      </c>
      <c r="T149" s="224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5" t="s">
        <v>123</v>
      </c>
      <c r="AT149" s="225" t="s">
        <v>119</v>
      </c>
      <c r="AU149" s="225" t="s">
        <v>85</v>
      </c>
      <c r="AY149" s="18" t="s">
        <v>117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8" t="s">
        <v>83</v>
      </c>
      <c r="BK149" s="226">
        <f>ROUND(I149*H149,2)</f>
        <v>0</v>
      </c>
      <c r="BL149" s="18" t="s">
        <v>123</v>
      </c>
      <c r="BM149" s="225" t="s">
        <v>174</v>
      </c>
    </row>
    <row r="150" s="14" customFormat="1">
      <c r="A150" s="14"/>
      <c r="B150" s="238"/>
      <c r="C150" s="239"/>
      <c r="D150" s="229" t="s">
        <v>125</v>
      </c>
      <c r="E150" s="240" t="s">
        <v>1</v>
      </c>
      <c r="F150" s="241" t="s">
        <v>175</v>
      </c>
      <c r="G150" s="239"/>
      <c r="H150" s="242">
        <v>22</v>
      </c>
      <c r="I150" s="243"/>
      <c r="J150" s="239"/>
      <c r="K150" s="239"/>
      <c r="L150" s="244"/>
      <c r="M150" s="245"/>
      <c r="N150" s="246"/>
      <c r="O150" s="246"/>
      <c r="P150" s="246"/>
      <c r="Q150" s="246"/>
      <c r="R150" s="246"/>
      <c r="S150" s="246"/>
      <c r="T150" s="24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8" t="s">
        <v>125</v>
      </c>
      <c r="AU150" s="248" t="s">
        <v>85</v>
      </c>
      <c r="AV150" s="14" t="s">
        <v>85</v>
      </c>
      <c r="AW150" s="14" t="s">
        <v>32</v>
      </c>
      <c r="AX150" s="14" t="s">
        <v>83</v>
      </c>
      <c r="AY150" s="248" t="s">
        <v>117</v>
      </c>
    </row>
    <row r="151" s="2" customFormat="1" ht="24.15" customHeight="1">
      <c r="A151" s="39"/>
      <c r="B151" s="40"/>
      <c r="C151" s="215" t="s">
        <v>176</v>
      </c>
      <c r="D151" s="215" t="s">
        <v>119</v>
      </c>
      <c r="E151" s="216" t="s">
        <v>177</v>
      </c>
      <c r="F151" s="217" t="s">
        <v>178</v>
      </c>
      <c r="G151" s="218" t="s">
        <v>179</v>
      </c>
      <c r="H151" s="219">
        <v>46.5</v>
      </c>
      <c r="I151" s="220"/>
      <c r="J151" s="219">
        <f>ROUND(I151*H151,2)</f>
        <v>0</v>
      </c>
      <c r="K151" s="217" t="s">
        <v>131</v>
      </c>
      <c r="L151" s="45"/>
      <c r="M151" s="221" t="s">
        <v>1</v>
      </c>
      <c r="N151" s="222" t="s">
        <v>40</v>
      </c>
      <c r="O151" s="92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5" t="s">
        <v>123</v>
      </c>
      <c r="AT151" s="225" t="s">
        <v>119</v>
      </c>
      <c r="AU151" s="225" t="s">
        <v>85</v>
      </c>
      <c r="AY151" s="18" t="s">
        <v>117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8" t="s">
        <v>83</v>
      </c>
      <c r="BK151" s="226">
        <f>ROUND(I151*H151,2)</f>
        <v>0</v>
      </c>
      <c r="BL151" s="18" t="s">
        <v>123</v>
      </c>
      <c r="BM151" s="225" t="s">
        <v>180</v>
      </c>
    </row>
    <row r="152" s="13" customFormat="1">
      <c r="A152" s="13"/>
      <c r="B152" s="227"/>
      <c r="C152" s="228"/>
      <c r="D152" s="229" t="s">
        <v>125</v>
      </c>
      <c r="E152" s="230" t="s">
        <v>1</v>
      </c>
      <c r="F152" s="231" t="s">
        <v>181</v>
      </c>
      <c r="G152" s="228"/>
      <c r="H152" s="230" t="s">
        <v>1</v>
      </c>
      <c r="I152" s="232"/>
      <c r="J152" s="228"/>
      <c r="K152" s="228"/>
      <c r="L152" s="233"/>
      <c r="M152" s="234"/>
      <c r="N152" s="235"/>
      <c r="O152" s="235"/>
      <c r="P152" s="235"/>
      <c r="Q152" s="235"/>
      <c r="R152" s="235"/>
      <c r="S152" s="235"/>
      <c r="T152" s="23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7" t="s">
        <v>125</v>
      </c>
      <c r="AU152" s="237" t="s">
        <v>85</v>
      </c>
      <c r="AV152" s="13" t="s">
        <v>83</v>
      </c>
      <c r="AW152" s="13" t="s">
        <v>32</v>
      </c>
      <c r="AX152" s="13" t="s">
        <v>75</v>
      </c>
      <c r="AY152" s="237" t="s">
        <v>117</v>
      </c>
    </row>
    <row r="153" s="14" customFormat="1">
      <c r="A153" s="14"/>
      <c r="B153" s="238"/>
      <c r="C153" s="239"/>
      <c r="D153" s="229" t="s">
        <v>125</v>
      </c>
      <c r="E153" s="240" t="s">
        <v>1</v>
      </c>
      <c r="F153" s="241" t="s">
        <v>182</v>
      </c>
      <c r="G153" s="239"/>
      <c r="H153" s="242">
        <v>46.5</v>
      </c>
      <c r="I153" s="243"/>
      <c r="J153" s="239"/>
      <c r="K153" s="239"/>
      <c r="L153" s="244"/>
      <c r="M153" s="245"/>
      <c r="N153" s="246"/>
      <c r="O153" s="246"/>
      <c r="P153" s="246"/>
      <c r="Q153" s="246"/>
      <c r="R153" s="246"/>
      <c r="S153" s="246"/>
      <c r="T153" s="24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8" t="s">
        <v>125</v>
      </c>
      <c r="AU153" s="248" t="s">
        <v>85</v>
      </c>
      <c r="AV153" s="14" t="s">
        <v>85</v>
      </c>
      <c r="AW153" s="14" t="s">
        <v>32</v>
      </c>
      <c r="AX153" s="14" t="s">
        <v>83</v>
      </c>
      <c r="AY153" s="248" t="s">
        <v>117</v>
      </c>
    </row>
    <row r="154" s="2" customFormat="1" ht="16.5" customHeight="1">
      <c r="A154" s="39"/>
      <c r="B154" s="40"/>
      <c r="C154" s="215" t="s">
        <v>8</v>
      </c>
      <c r="D154" s="215" t="s">
        <v>119</v>
      </c>
      <c r="E154" s="216" t="s">
        <v>183</v>
      </c>
      <c r="F154" s="217" t="s">
        <v>184</v>
      </c>
      <c r="G154" s="218" t="s">
        <v>185</v>
      </c>
      <c r="H154" s="219">
        <v>2</v>
      </c>
      <c r="I154" s="220"/>
      <c r="J154" s="219">
        <f>ROUND(I154*H154,2)</f>
        <v>0</v>
      </c>
      <c r="K154" s="217" t="s">
        <v>1</v>
      </c>
      <c r="L154" s="45"/>
      <c r="M154" s="221" t="s">
        <v>1</v>
      </c>
      <c r="N154" s="222" t="s">
        <v>40</v>
      </c>
      <c r="O154" s="92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5" t="s">
        <v>123</v>
      </c>
      <c r="AT154" s="225" t="s">
        <v>119</v>
      </c>
      <c r="AU154" s="225" t="s">
        <v>85</v>
      </c>
      <c r="AY154" s="18" t="s">
        <v>117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8" t="s">
        <v>83</v>
      </c>
      <c r="BK154" s="226">
        <f>ROUND(I154*H154,2)</f>
        <v>0</v>
      </c>
      <c r="BL154" s="18" t="s">
        <v>123</v>
      </c>
      <c r="BM154" s="225" t="s">
        <v>186</v>
      </c>
    </row>
    <row r="155" s="13" customFormat="1">
      <c r="A155" s="13"/>
      <c r="B155" s="227"/>
      <c r="C155" s="228"/>
      <c r="D155" s="229" t="s">
        <v>125</v>
      </c>
      <c r="E155" s="230" t="s">
        <v>1</v>
      </c>
      <c r="F155" s="231" t="s">
        <v>187</v>
      </c>
      <c r="G155" s="228"/>
      <c r="H155" s="230" t="s">
        <v>1</v>
      </c>
      <c r="I155" s="232"/>
      <c r="J155" s="228"/>
      <c r="K155" s="228"/>
      <c r="L155" s="233"/>
      <c r="M155" s="234"/>
      <c r="N155" s="235"/>
      <c r="O155" s="235"/>
      <c r="P155" s="235"/>
      <c r="Q155" s="235"/>
      <c r="R155" s="235"/>
      <c r="S155" s="235"/>
      <c r="T155" s="23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7" t="s">
        <v>125</v>
      </c>
      <c r="AU155" s="237" t="s">
        <v>85</v>
      </c>
      <c r="AV155" s="13" t="s">
        <v>83</v>
      </c>
      <c r="AW155" s="13" t="s">
        <v>32</v>
      </c>
      <c r="AX155" s="13" t="s">
        <v>75</v>
      </c>
      <c r="AY155" s="237" t="s">
        <v>117</v>
      </c>
    </row>
    <row r="156" s="14" customFormat="1">
      <c r="A156" s="14"/>
      <c r="B156" s="238"/>
      <c r="C156" s="239"/>
      <c r="D156" s="229" t="s">
        <v>125</v>
      </c>
      <c r="E156" s="240" t="s">
        <v>1</v>
      </c>
      <c r="F156" s="241" t="s">
        <v>188</v>
      </c>
      <c r="G156" s="239"/>
      <c r="H156" s="242">
        <v>2</v>
      </c>
      <c r="I156" s="243"/>
      <c r="J156" s="239"/>
      <c r="K156" s="239"/>
      <c r="L156" s="244"/>
      <c r="M156" s="245"/>
      <c r="N156" s="246"/>
      <c r="O156" s="246"/>
      <c r="P156" s="246"/>
      <c r="Q156" s="246"/>
      <c r="R156" s="246"/>
      <c r="S156" s="246"/>
      <c r="T156" s="24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8" t="s">
        <v>125</v>
      </c>
      <c r="AU156" s="248" t="s">
        <v>85</v>
      </c>
      <c r="AV156" s="14" t="s">
        <v>85</v>
      </c>
      <c r="AW156" s="14" t="s">
        <v>32</v>
      </c>
      <c r="AX156" s="14" t="s">
        <v>83</v>
      </c>
      <c r="AY156" s="248" t="s">
        <v>117</v>
      </c>
    </row>
    <row r="157" s="2" customFormat="1" ht="33" customHeight="1">
      <c r="A157" s="39"/>
      <c r="B157" s="40"/>
      <c r="C157" s="215" t="s">
        <v>189</v>
      </c>
      <c r="D157" s="215" t="s">
        <v>119</v>
      </c>
      <c r="E157" s="216" t="s">
        <v>190</v>
      </c>
      <c r="F157" s="217" t="s">
        <v>191</v>
      </c>
      <c r="G157" s="218" t="s">
        <v>179</v>
      </c>
      <c r="H157" s="219">
        <v>492.60000000000002</v>
      </c>
      <c r="I157" s="220"/>
      <c r="J157" s="219">
        <f>ROUND(I157*H157,2)</f>
        <v>0</v>
      </c>
      <c r="K157" s="217" t="s">
        <v>131</v>
      </c>
      <c r="L157" s="45"/>
      <c r="M157" s="221" t="s">
        <v>1</v>
      </c>
      <c r="N157" s="222" t="s">
        <v>40</v>
      </c>
      <c r="O157" s="92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5" t="s">
        <v>123</v>
      </c>
      <c r="AT157" s="225" t="s">
        <v>119</v>
      </c>
      <c r="AU157" s="225" t="s">
        <v>85</v>
      </c>
      <c r="AY157" s="18" t="s">
        <v>117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8" t="s">
        <v>83</v>
      </c>
      <c r="BK157" s="226">
        <f>ROUND(I157*H157,2)</f>
        <v>0</v>
      </c>
      <c r="BL157" s="18" t="s">
        <v>123</v>
      </c>
      <c r="BM157" s="225" t="s">
        <v>192</v>
      </c>
    </row>
    <row r="158" s="13" customFormat="1">
      <c r="A158" s="13"/>
      <c r="B158" s="227"/>
      <c r="C158" s="228"/>
      <c r="D158" s="229" t="s">
        <v>125</v>
      </c>
      <c r="E158" s="230" t="s">
        <v>1</v>
      </c>
      <c r="F158" s="231" t="s">
        <v>193</v>
      </c>
      <c r="G158" s="228"/>
      <c r="H158" s="230" t="s">
        <v>1</v>
      </c>
      <c r="I158" s="232"/>
      <c r="J158" s="228"/>
      <c r="K158" s="228"/>
      <c r="L158" s="233"/>
      <c r="M158" s="234"/>
      <c r="N158" s="235"/>
      <c r="O158" s="235"/>
      <c r="P158" s="235"/>
      <c r="Q158" s="235"/>
      <c r="R158" s="235"/>
      <c r="S158" s="235"/>
      <c r="T158" s="23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7" t="s">
        <v>125</v>
      </c>
      <c r="AU158" s="237" t="s">
        <v>85</v>
      </c>
      <c r="AV158" s="13" t="s">
        <v>83</v>
      </c>
      <c r="AW158" s="13" t="s">
        <v>32</v>
      </c>
      <c r="AX158" s="13" t="s">
        <v>75</v>
      </c>
      <c r="AY158" s="237" t="s">
        <v>117</v>
      </c>
    </row>
    <row r="159" s="13" customFormat="1">
      <c r="A159" s="13"/>
      <c r="B159" s="227"/>
      <c r="C159" s="228"/>
      <c r="D159" s="229" t="s">
        <v>125</v>
      </c>
      <c r="E159" s="230" t="s">
        <v>1</v>
      </c>
      <c r="F159" s="231" t="s">
        <v>194</v>
      </c>
      <c r="G159" s="228"/>
      <c r="H159" s="230" t="s">
        <v>1</v>
      </c>
      <c r="I159" s="232"/>
      <c r="J159" s="228"/>
      <c r="K159" s="228"/>
      <c r="L159" s="233"/>
      <c r="M159" s="234"/>
      <c r="N159" s="235"/>
      <c r="O159" s="235"/>
      <c r="P159" s="235"/>
      <c r="Q159" s="235"/>
      <c r="R159" s="235"/>
      <c r="S159" s="235"/>
      <c r="T159" s="23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7" t="s">
        <v>125</v>
      </c>
      <c r="AU159" s="237" t="s">
        <v>85</v>
      </c>
      <c r="AV159" s="13" t="s">
        <v>83</v>
      </c>
      <c r="AW159" s="13" t="s">
        <v>32</v>
      </c>
      <c r="AX159" s="13" t="s">
        <v>75</v>
      </c>
      <c r="AY159" s="237" t="s">
        <v>117</v>
      </c>
    </row>
    <row r="160" s="14" customFormat="1">
      <c r="A160" s="14"/>
      <c r="B160" s="238"/>
      <c r="C160" s="239"/>
      <c r="D160" s="229" t="s">
        <v>125</v>
      </c>
      <c r="E160" s="240" t="s">
        <v>1</v>
      </c>
      <c r="F160" s="241" t="s">
        <v>195</v>
      </c>
      <c r="G160" s="239"/>
      <c r="H160" s="242">
        <v>861.5</v>
      </c>
      <c r="I160" s="243"/>
      <c r="J160" s="239"/>
      <c r="K160" s="239"/>
      <c r="L160" s="244"/>
      <c r="M160" s="245"/>
      <c r="N160" s="246"/>
      <c r="O160" s="246"/>
      <c r="P160" s="246"/>
      <c r="Q160" s="246"/>
      <c r="R160" s="246"/>
      <c r="S160" s="246"/>
      <c r="T160" s="24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8" t="s">
        <v>125</v>
      </c>
      <c r="AU160" s="248" t="s">
        <v>85</v>
      </c>
      <c r="AV160" s="14" t="s">
        <v>85</v>
      </c>
      <c r="AW160" s="14" t="s">
        <v>32</v>
      </c>
      <c r="AX160" s="14" t="s">
        <v>75</v>
      </c>
      <c r="AY160" s="248" t="s">
        <v>117</v>
      </c>
    </row>
    <row r="161" s="14" customFormat="1">
      <c r="A161" s="14"/>
      <c r="B161" s="238"/>
      <c r="C161" s="239"/>
      <c r="D161" s="229" t="s">
        <v>125</v>
      </c>
      <c r="E161" s="240" t="s">
        <v>1</v>
      </c>
      <c r="F161" s="241" t="s">
        <v>196</v>
      </c>
      <c r="G161" s="239"/>
      <c r="H161" s="242">
        <v>36.899999999999999</v>
      </c>
      <c r="I161" s="243"/>
      <c r="J161" s="239"/>
      <c r="K161" s="239"/>
      <c r="L161" s="244"/>
      <c r="M161" s="245"/>
      <c r="N161" s="246"/>
      <c r="O161" s="246"/>
      <c r="P161" s="246"/>
      <c r="Q161" s="246"/>
      <c r="R161" s="246"/>
      <c r="S161" s="246"/>
      <c r="T161" s="24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8" t="s">
        <v>125</v>
      </c>
      <c r="AU161" s="248" t="s">
        <v>85</v>
      </c>
      <c r="AV161" s="14" t="s">
        <v>85</v>
      </c>
      <c r="AW161" s="14" t="s">
        <v>32</v>
      </c>
      <c r="AX161" s="14" t="s">
        <v>75</v>
      </c>
      <c r="AY161" s="248" t="s">
        <v>117</v>
      </c>
    </row>
    <row r="162" s="14" customFormat="1">
      <c r="A162" s="14"/>
      <c r="B162" s="238"/>
      <c r="C162" s="239"/>
      <c r="D162" s="229" t="s">
        <v>125</v>
      </c>
      <c r="E162" s="240" t="s">
        <v>1</v>
      </c>
      <c r="F162" s="241" t="s">
        <v>197</v>
      </c>
      <c r="G162" s="239"/>
      <c r="H162" s="242">
        <v>128.80000000000001</v>
      </c>
      <c r="I162" s="243"/>
      <c r="J162" s="239"/>
      <c r="K162" s="239"/>
      <c r="L162" s="244"/>
      <c r="M162" s="245"/>
      <c r="N162" s="246"/>
      <c r="O162" s="246"/>
      <c r="P162" s="246"/>
      <c r="Q162" s="246"/>
      <c r="R162" s="246"/>
      <c r="S162" s="246"/>
      <c r="T162" s="24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8" t="s">
        <v>125</v>
      </c>
      <c r="AU162" s="248" t="s">
        <v>85</v>
      </c>
      <c r="AV162" s="14" t="s">
        <v>85</v>
      </c>
      <c r="AW162" s="14" t="s">
        <v>32</v>
      </c>
      <c r="AX162" s="14" t="s">
        <v>75</v>
      </c>
      <c r="AY162" s="248" t="s">
        <v>117</v>
      </c>
    </row>
    <row r="163" s="14" customFormat="1">
      <c r="A163" s="14"/>
      <c r="B163" s="238"/>
      <c r="C163" s="239"/>
      <c r="D163" s="229" t="s">
        <v>125</v>
      </c>
      <c r="E163" s="240" t="s">
        <v>1</v>
      </c>
      <c r="F163" s="241" t="s">
        <v>198</v>
      </c>
      <c r="G163" s="239"/>
      <c r="H163" s="242">
        <v>57.899999999999999</v>
      </c>
      <c r="I163" s="243"/>
      <c r="J163" s="239"/>
      <c r="K163" s="239"/>
      <c r="L163" s="244"/>
      <c r="M163" s="245"/>
      <c r="N163" s="246"/>
      <c r="O163" s="246"/>
      <c r="P163" s="246"/>
      <c r="Q163" s="246"/>
      <c r="R163" s="246"/>
      <c r="S163" s="246"/>
      <c r="T163" s="247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8" t="s">
        <v>125</v>
      </c>
      <c r="AU163" s="248" t="s">
        <v>85</v>
      </c>
      <c r="AV163" s="14" t="s">
        <v>85</v>
      </c>
      <c r="AW163" s="14" t="s">
        <v>32</v>
      </c>
      <c r="AX163" s="14" t="s">
        <v>75</v>
      </c>
      <c r="AY163" s="248" t="s">
        <v>117</v>
      </c>
    </row>
    <row r="164" s="14" customFormat="1">
      <c r="A164" s="14"/>
      <c r="B164" s="238"/>
      <c r="C164" s="239"/>
      <c r="D164" s="229" t="s">
        <v>125</v>
      </c>
      <c r="E164" s="240" t="s">
        <v>1</v>
      </c>
      <c r="F164" s="241" t="s">
        <v>199</v>
      </c>
      <c r="G164" s="239"/>
      <c r="H164" s="242">
        <v>23.899999999999999</v>
      </c>
      <c r="I164" s="243"/>
      <c r="J164" s="239"/>
      <c r="K164" s="239"/>
      <c r="L164" s="244"/>
      <c r="M164" s="245"/>
      <c r="N164" s="246"/>
      <c r="O164" s="246"/>
      <c r="P164" s="246"/>
      <c r="Q164" s="246"/>
      <c r="R164" s="246"/>
      <c r="S164" s="246"/>
      <c r="T164" s="247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8" t="s">
        <v>125</v>
      </c>
      <c r="AU164" s="248" t="s">
        <v>85</v>
      </c>
      <c r="AV164" s="14" t="s">
        <v>85</v>
      </c>
      <c r="AW164" s="14" t="s">
        <v>32</v>
      </c>
      <c r="AX164" s="14" t="s">
        <v>75</v>
      </c>
      <c r="AY164" s="248" t="s">
        <v>117</v>
      </c>
    </row>
    <row r="165" s="14" customFormat="1">
      <c r="A165" s="14"/>
      <c r="B165" s="238"/>
      <c r="C165" s="239"/>
      <c r="D165" s="229" t="s">
        <v>125</v>
      </c>
      <c r="E165" s="240" t="s">
        <v>1</v>
      </c>
      <c r="F165" s="241" t="s">
        <v>200</v>
      </c>
      <c r="G165" s="239"/>
      <c r="H165" s="242">
        <v>40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8" t="s">
        <v>125</v>
      </c>
      <c r="AU165" s="248" t="s">
        <v>85</v>
      </c>
      <c r="AV165" s="14" t="s">
        <v>85</v>
      </c>
      <c r="AW165" s="14" t="s">
        <v>32</v>
      </c>
      <c r="AX165" s="14" t="s">
        <v>75</v>
      </c>
      <c r="AY165" s="248" t="s">
        <v>117</v>
      </c>
    </row>
    <row r="166" s="14" customFormat="1">
      <c r="A166" s="14"/>
      <c r="B166" s="238"/>
      <c r="C166" s="239"/>
      <c r="D166" s="229" t="s">
        <v>125</v>
      </c>
      <c r="E166" s="240" t="s">
        <v>1</v>
      </c>
      <c r="F166" s="241" t="s">
        <v>201</v>
      </c>
      <c r="G166" s="239"/>
      <c r="H166" s="242">
        <v>6.7999999999999998</v>
      </c>
      <c r="I166" s="243"/>
      <c r="J166" s="239"/>
      <c r="K166" s="239"/>
      <c r="L166" s="244"/>
      <c r="M166" s="245"/>
      <c r="N166" s="246"/>
      <c r="O166" s="246"/>
      <c r="P166" s="246"/>
      <c r="Q166" s="246"/>
      <c r="R166" s="246"/>
      <c r="S166" s="246"/>
      <c r="T166" s="24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8" t="s">
        <v>125</v>
      </c>
      <c r="AU166" s="248" t="s">
        <v>85</v>
      </c>
      <c r="AV166" s="14" t="s">
        <v>85</v>
      </c>
      <c r="AW166" s="14" t="s">
        <v>32</v>
      </c>
      <c r="AX166" s="14" t="s">
        <v>75</v>
      </c>
      <c r="AY166" s="248" t="s">
        <v>117</v>
      </c>
    </row>
    <row r="167" s="14" customFormat="1">
      <c r="A167" s="14"/>
      <c r="B167" s="238"/>
      <c r="C167" s="239"/>
      <c r="D167" s="229" t="s">
        <v>125</v>
      </c>
      <c r="E167" s="240" t="s">
        <v>1</v>
      </c>
      <c r="F167" s="241" t="s">
        <v>202</v>
      </c>
      <c r="G167" s="239"/>
      <c r="H167" s="242">
        <v>-186.40000000000001</v>
      </c>
      <c r="I167" s="243"/>
      <c r="J167" s="239"/>
      <c r="K167" s="239"/>
      <c r="L167" s="244"/>
      <c r="M167" s="245"/>
      <c r="N167" s="246"/>
      <c r="O167" s="246"/>
      <c r="P167" s="246"/>
      <c r="Q167" s="246"/>
      <c r="R167" s="246"/>
      <c r="S167" s="246"/>
      <c r="T167" s="24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8" t="s">
        <v>125</v>
      </c>
      <c r="AU167" s="248" t="s">
        <v>85</v>
      </c>
      <c r="AV167" s="14" t="s">
        <v>85</v>
      </c>
      <c r="AW167" s="14" t="s">
        <v>32</v>
      </c>
      <c r="AX167" s="14" t="s">
        <v>75</v>
      </c>
      <c r="AY167" s="248" t="s">
        <v>117</v>
      </c>
    </row>
    <row r="168" s="14" customFormat="1">
      <c r="A168" s="14"/>
      <c r="B168" s="238"/>
      <c r="C168" s="239"/>
      <c r="D168" s="229" t="s">
        <v>125</v>
      </c>
      <c r="E168" s="240" t="s">
        <v>1</v>
      </c>
      <c r="F168" s="241" t="s">
        <v>203</v>
      </c>
      <c r="G168" s="239"/>
      <c r="H168" s="242">
        <v>191</v>
      </c>
      <c r="I168" s="243"/>
      <c r="J168" s="239"/>
      <c r="K168" s="239"/>
      <c r="L168" s="244"/>
      <c r="M168" s="245"/>
      <c r="N168" s="246"/>
      <c r="O168" s="246"/>
      <c r="P168" s="246"/>
      <c r="Q168" s="246"/>
      <c r="R168" s="246"/>
      <c r="S168" s="246"/>
      <c r="T168" s="247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8" t="s">
        <v>125</v>
      </c>
      <c r="AU168" s="248" t="s">
        <v>85</v>
      </c>
      <c r="AV168" s="14" t="s">
        <v>85</v>
      </c>
      <c r="AW168" s="14" t="s">
        <v>32</v>
      </c>
      <c r="AX168" s="14" t="s">
        <v>75</v>
      </c>
      <c r="AY168" s="248" t="s">
        <v>117</v>
      </c>
    </row>
    <row r="169" s="13" customFormat="1">
      <c r="A169" s="13"/>
      <c r="B169" s="227"/>
      <c r="C169" s="228"/>
      <c r="D169" s="229" t="s">
        <v>125</v>
      </c>
      <c r="E169" s="230" t="s">
        <v>1</v>
      </c>
      <c r="F169" s="231" t="s">
        <v>204</v>
      </c>
      <c r="G169" s="228"/>
      <c r="H169" s="230" t="s">
        <v>1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125</v>
      </c>
      <c r="AU169" s="237" t="s">
        <v>85</v>
      </c>
      <c r="AV169" s="13" t="s">
        <v>83</v>
      </c>
      <c r="AW169" s="13" t="s">
        <v>32</v>
      </c>
      <c r="AX169" s="13" t="s">
        <v>75</v>
      </c>
      <c r="AY169" s="237" t="s">
        <v>117</v>
      </c>
    </row>
    <row r="170" s="14" customFormat="1">
      <c r="A170" s="14"/>
      <c r="B170" s="238"/>
      <c r="C170" s="239"/>
      <c r="D170" s="229" t="s">
        <v>125</v>
      </c>
      <c r="E170" s="240" t="s">
        <v>1</v>
      </c>
      <c r="F170" s="241" t="s">
        <v>205</v>
      </c>
      <c r="G170" s="239"/>
      <c r="H170" s="242">
        <v>-24.800000000000001</v>
      </c>
      <c r="I170" s="243"/>
      <c r="J170" s="239"/>
      <c r="K170" s="239"/>
      <c r="L170" s="244"/>
      <c r="M170" s="245"/>
      <c r="N170" s="246"/>
      <c r="O170" s="246"/>
      <c r="P170" s="246"/>
      <c r="Q170" s="246"/>
      <c r="R170" s="246"/>
      <c r="S170" s="246"/>
      <c r="T170" s="24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8" t="s">
        <v>125</v>
      </c>
      <c r="AU170" s="248" t="s">
        <v>85</v>
      </c>
      <c r="AV170" s="14" t="s">
        <v>85</v>
      </c>
      <c r="AW170" s="14" t="s">
        <v>32</v>
      </c>
      <c r="AX170" s="14" t="s">
        <v>75</v>
      </c>
      <c r="AY170" s="248" t="s">
        <v>117</v>
      </c>
    </row>
    <row r="171" s="13" customFormat="1">
      <c r="A171" s="13"/>
      <c r="B171" s="227"/>
      <c r="C171" s="228"/>
      <c r="D171" s="229" t="s">
        <v>125</v>
      </c>
      <c r="E171" s="230" t="s">
        <v>1</v>
      </c>
      <c r="F171" s="231" t="s">
        <v>206</v>
      </c>
      <c r="G171" s="228"/>
      <c r="H171" s="230" t="s">
        <v>1</v>
      </c>
      <c r="I171" s="232"/>
      <c r="J171" s="228"/>
      <c r="K171" s="228"/>
      <c r="L171" s="233"/>
      <c r="M171" s="234"/>
      <c r="N171" s="235"/>
      <c r="O171" s="235"/>
      <c r="P171" s="235"/>
      <c r="Q171" s="235"/>
      <c r="R171" s="235"/>
      <c r="S171" s="235"/>
      <c r="T171" s="23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7" t="s">
        <v>125</v>
      </c>
      <c r="AU171" s="237" t="s">
        <v>85</v>
      </c>
      <c r="AV171" s="13" t="s">
        <v>83</v>
      </c>
      <c r="AW171" s="13" t="s">
        <v>32</v>
      </c>
      <c r="AX171" s="13" t="s">
        <v>75</v>
      </c>
      <c r="AY171" s="237" t="s">
        <v>117</v>
      </c>
    </row>
    <row r="172" s="14" customFormat="1">
      <c r="A172" s="14"/>
      <c r="B172" s="238"/>
      <c r="C172" s="239"/>
      <c r="D172" s="229" t="s">
        <v>125</v>
      </c>
      <c r="E172" s="240" t="s">
        <v>1</v>
      </c>
      <c r="F172" s="241" t="s">
        <v>207</v>
      </c>
      <c r="G172" s="239"/>
      <c r="H172" s="242">
        <v>-9.0999999999999996</v>
      </c>
      <c r="I172" s="243"/>
      <c r="J172" s="239"/>
      <c r="K172" s="239"/>
      <c r="L172" s="244"/>
      <c r="M172" s="245"/>
      <c r="N172" s="246"/>
      <c r="O172" s="246"/>
      <c r="P172" s="246"/>
      <c r="Q172" s="246"/>
      <c r="R172" s="246"/>
      <c r="S172" s="246"/>
      <c r="T172" s="24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8" t="s">
        <v>125</v>
      </c>
      <c r="AU172" s="248" t="s">
        <v>85</v>
      </c>
      <c r="AV172" s="14" t="s">
        <v>85</v>
      </c>
      <c r="AW172" s="14" t="s">
        <v>32</v>
      </c>
      <c r="AX172" s="14" t="s">
        <v>75</v>
      </c>
      <c r="AY172" s="248" t="s">
        <v>117</v>
      </c>
    </row>
    <row r="173" s="15" customFormat="1">
      <c r="A173" s="15"/>
      <c r="B173" s="249"/>
      <c r="C173" s="250"/>
      <c r="D173" s="229" t="s">
        <v>125</v>
      </c>
      <c r="E173" s="251" t="s">
        <v>1</v>
      </c>
      <c r="F173" s="252" t="s">
        <v>208</v>
      </c>
      <c r="G173" s="250"/>
      <c r="H173" s="253">
        <v>1126.5</v>
      </c>
      <c r="I173" s="254"/>
      <c r="J173" s="250"/>
      <c r="K173" s="250"/>
      <c r="L173" s="255"/>
      <c r="M173" s="256"/>
      <c r="N173" s="257"/>
      <c r="O173" s="257"/>
      <c r="P173" s="257"/>
      <c r="Q173" s="257"/>
      <c r="R173" s="257"/>
      <c r="S173" s="257"/>
      <c r="T173" s="258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59" t="s">
        <v>125</v>
      </c>
      <c r="AU173" s="259" t="s">
        <v>85</v>
      </c>
      <c r="AV173" s="15" t="s">
        <v>134</v>
      </c>
      <c r="AW173" s="15" t="s">
        <v>32</v>
      </c>
      <c r="AX173" s="15" t="s">
        <v>75</v>
      </c>
      <c r="AY173" s="259" t="s">
        <v>117</v>
      </c>
    </row>
    <row r="174" s="13" customFormat="1">
      <c r="A174" s="13"/>
      <c r="B174" s="227"/>
      <c r="C174" s="228"/>
      <c r="D174" s="229" t="s">
        <v>125</v>
      </c>
      <c r="E174" s="230" t="s">
        <v>1</v>
      </c>
      <c r="F174" s="231" t="s">
        <v>209</v>
      </c>
      <c r="G174" s="228"/>
      <c r="H174" s="230" t="s">
        <v>1</v>
      </c>
      <c r="I174" s="232"/>
      <c r="J174" s="228"/>
      <c r="K174" s="228"/>
      <c r="L174" s="233"/>
      <c r="M174" s="234"/>
      <c r="N174" s="235"/>
      <c r="O174" s="235"/>
      <c r="P174" s="235"/>
      <c r="Q174" s="235"/>
      <c r="R174" s="235"/>
      <c r="S174" s="235"/>
      <c r="T174" s="23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7" t="s">
        <v>125</v>
      </c>
      <c r="AU174" s="237" t="s">
        <v>85</v>
      </c>
      <c r="AV174" s="13" t="s">
        <v>83</v>
      </c>
      <c r="AW174" s="13" t="s">
        <v>32</v>
      </c>
      <c r="AX174" s="13" t="s">
        <v>75</v>
      </c>
      <c r="AY174" s="237" t="s">
        <v>117</v>
      </c>
    </row>
    <row r="175" s="14" customFormat="1">
      <c r="A175" s="14"/>
      <c r="B175" s="238"/>
      <c r="C175" s="239"/>
      <c r="D175" s="229" t="s">
        <v>125</v>
      </c>
      <c r="E175" s="240" t="s">
        <v>1</v>
      </c>
      <c r="F175" s="241" t="s">
        <v>210</v>
      </c>
      <c r="G175" s="239"/>
      <c r="H175" s="242">
        <v>13.6</v>
      </c>
      <c r="I175" s="243"/>
      <c r="J175" s="239"/>
      <c r="K175" s="239"/>
      <c r="L175" s="244"/>
      <c r="M175" s="245"/>
      <c r="N175" s="246"/>
      <c r="O175" s="246"/>
      <c r="P175" s="246"/>
      <c r="Q175" s="246"/>
      <c r="R175" s="246"/>
      <c r="S175" s="246"/>
      <c r="T175" s="247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8" t="s">
        <v>125</v>
      </c>
      <c r="AU175" s="248" t="s">
        <v>85</v>
      </c>
      <c r="AV175" s="14" t="s">
        <v>85</v>
      </c>
      <c r="AW175" s="14" t="s">
        <v>32</v>
      </c>
      <c r="AX175" s="14" t="s">
        <v>75</v>
      </c>
      <c r="AY175" s="248" t="s">
        <v>117</v>
      </c>
    </row>
    <row r="176" s="14" customFormat="1">
      <c r="A176" s="14"/>
      <c r="B176" s="238"/>
      <c r="C176" s="239"/>
      <c r="D176" s="229" t="s">
        <v>125</v>
      </c>
      <c r="E176" s="240" t="s">
        <v>1</v>
      </c>
      <c r="F176" s="241" t="s">
        <v>211</v>
      </c>
      <c r="G176" s="239"/>
      <c r="H176" s="242">
        <v>3.7999999999999998</v>
      </c>
      <c r="I176" s="243"/>
      <c r="J176" s="239"/>
      <c r="K176" s="239"/>
      <c r="L176" s="244"/>
      <c r="M176" s="245"/>
      <c r="N176" s="246"/>
      <c r="O176" s="246"/>
      <c r="P176" s="246"/>
      <c r="Q176" s="246"/>
      <c r="R176" s="246"/>
      <c r="S176" s="246"/>
      <c r="T176" s="247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8" t="s">
        <v>125</v>
      </c>
      <c r="AU176" s="248" t="s">
        <v>85</v>
      </c>
      <c r="AV176" s="14" t="s">
        <v>85</v>
      </c>
      <c r="AW176" s="14" t="s">
        <v>32</v>
      </c>
      <c r="AX176" s="14" t="s">
        <v>75</v>
      </c>
      <c r="AY176" s="248" t="s">
        <v>117</v>
      </c>
    </row>
    <row r="177" s="15" customFormat="1">
      <c r="A177" s="15"/>
      <c r="B177" s="249"/>
      <c r="C177" s="250"/>
      <c r="D177" s="229" t="s">
        <v>125</v>
      </c>
      <c r="E177" s="251" t="s">
        <v>1</v>
      </c>
      <c r="F177" s="252" t="s">
        <v>212</v>
      </c>
      <c r="G177" s="250"/>
      <c r="H177" s="253">
        <v>17.399999999999999</v>
      </c>
      <c r="I177" s="254"/>
      <c r="J177" s="250"/>
      <c r="K177" s="250"/>
      <c r="L177" s="255"/>
      <c r="M177" s="256"/>
      <c r="N177" s="257"/>
      <c r="O177" s="257"/>
      <c r="P177" s="257"/>
      <c r="Q177" s="257"/>
      <c r="R177" s="257"/>
      <c r="S177" s="257"/>
      <c r="T177" s="258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59" t="s">
        <v>125</v>
      </c>
      <c r="AU177" s="259" t="s">
        <v>85</v>
      </c>
      <c r="AV177" s="15" t="s">
        <v>134</v>
      </c>
      <c r="AW177" s="15" t="s">
        <v>32</v>
      </c>
      <c r="AX177" s="15" t="s">
        <v>75</v>
      </c>
      <c r="AY177" s="259" t="s">
        <v>117</v>
      </c>
    </row>
    <row r="178" s="13" customFormat="1">
      <c r="A178" s="13"/>
      <c r="B178" s="227"/>
      <c r="C178" s="228"/>
      <c r="D178" s="229" t="s">
        <v>125</v>
      </c>
      <c r="E178" s="230" t="s">
        <v>1</v>
      </c>
      <c r="F178" s="231" t="s">
        <v>213</v>
      </c>
      <c r="G178" s="228"/>
      <c r="H178" s="230" t="s">
        <v>1</v>
      </c>
      <c r="I178" s="232"/>
      <c r="J178" s="228"/>
      <c r="K178" s="228"/>
      <c r="L178" s="233"/>
      <c r="M178" s="234"/>
      <c r="N178" s="235"/>
      <c r="O178" s="235"/>
      <c r="P178" s="235"/>
      <c r="Q178" s="235"/>
      <c r="R178" s="235"/>
      <c r="S178" s="235"/>
      <c r="T178" s="23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7" t="s">
        <v>125</v>
      </c>
      <c r="AU178" s="237" t="s">
        <v>85</v>
      </c>
      <c r="AV178" s="13" t="s">
        <v>83</v>
      </c>
      <c r="AW178" s="13" t="s">
        <v>32</v>
      </c>
      <c r="AX178" s="13" t="s">
        <v>75</v>
      </c>
      <c r="AY178" s="237" t="s">
        <v>117</v>
      </c>
    </row>
    <row r="179" s="14" customFormat="1">
      <c r="A179" s="14"/>
      <c r="B179" s="238"/>
      <c r="C179" s="239"/>
      <c r="D179" s="229" t="s">
        <v>125</v>
      </c>
      <c r="E179" s="240" t="s">
        <v>1</v>
      </c>
      <c r="F179" s="241" t="s">
        <v>214</v>
      </c>
      <c r="G179" s="239"/>
      <c r="H179" s="242">
        <v>17.5</v>
      </c>
      <c r="I179" s="243"/>
      <c r="J179" s="239"/>
      <c r="K179" s="239"/>
      <c r="L179" s="244"/>
      <c r="M179" s="245"/>
      <c r="N179" s="246"/>
      <c r="O179" s="246"/>
      <c r="P179" s="246"/>
      <c r="Q179" s="246"/>
      <c r="R179" s="246"/>
      <c r="S179" s="246"/>
      <c r="T179" s="24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8" t="s">
        <v>125</v>
      </c>
      <c r="AU179" s="248" t="s">
        <v>85</v>
      </c>
      <c r="AV179" s="14" t="s">
        <v>85</v>
      </c>
      <c r="AW179" s="14" t="s">
        <v>32</v>
      </c>
      <c r="AX179" s="14" t="s">
        <v>75</v>
      </c>
      <c r="AY179" s="248" t="s">
        <v>117</v>
      </c>
    </row>
    <row r="180" s="14" customFormat="1">
      <c r="A180" s="14"/>
      <c r="B180" s="238"/>
      <c r="C180" s="239"/>
      <c r="D180" s="229" t="s">
        <v>125</v>
      </c>
      <c r="E180" s="240" t="s">
        <v>1</v>
      </c>
      <c r="F180" s="241" t="s">
        <v>215</v>
      </c>
      <c r="G180" s="239"/>
      <c r="H180" s="242">
        <v>3.6000000000000001</v>
      </c>
      <c r="I180" s="243"/>
      <c r="J180" s="239"/>
      <c r="K180" s="239"/>
      <c r="L180" s="244"/>
      <c r="M180" s="245"/>
      <c r="N180" s="246"/>
      <c r="O180" s="246"/>
      <c r="P180" s="246"/>
      <c r="Q180" s="246"/>
      <c r="R180" s="246"/>
      <c r="S180" s="246"/>
      <c r="T180" s="24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8" t="s">
        <v>125</v>
      </c>
      <c r="AU180" s="248" t="s">
        <v>85</v>
      </c>
      <c r="AV180" s="14" t="s">
        <v>85</v>
      </c>
      <c r="AW180" s="14" t="s">
        <v>32</v>
      </c>
      <c r="AX180" s="14" t="s">
        <v>75</v>
      </c>
      <c r="AY180" s="248" t="s">
        <v>117</v>
      </c>
    </row>
    <row r="181" s="14" customFormat="1">
      <c r="A181" s="14"/>
      <c r="B181" s="238"/>
      <c r="C181" s="239"/>
      <c r="D181" s="229" t="s">
        <v>125</v>
      </c>
      <c r="E181" s="240" t="s">
        <v>1</v>
      </c>
      <c r="F181" s="241" t="s">
        <v>216</v>
      </c>
      <c r="G181" s="239"/>
      <c r="H181" s="242">
        <v>-3.2999999999999998</v>
      </c>
      <c r="I181" s="243"/>
      <c r="J181" s="239"/>
      <c r="K181" s="239"/>
      <c r="L181" s="244"/>
      <c r="M181" s="245"/>
      <c r="N181" s="246"/>
      <c r="O181" s="246"/>
      <c r="P181" s="246"/>
      <c r="Q181" s="246"/>
      <c r="R181" s="246"/>
      <c r="S181" s="246"/>
      <c r="T181" s="247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8" t="s">
        <v>125</v>
      </c>
      <c r="AU181" s="248" t="s">
        <v>85</v>
      </c>
      <c r="AV181" s="14" t="s">
        <v>85</v>
      </c>
      <c r="AW181" s="14" t="s">
        <v>32</v>
      </c>
      <c r="AX181" s="14" t="s">
        <v>75</v>
      </c>
      <c r="AY181" s="248" t="s">
        <v>117</v>
      </c>
    </row>
    <row r="182" s="15" customFormat="1">
      <c r="A182" s="15"/>
      <c r="B182" s="249"/>
      <c r="C182" s="250"/>
      <c r="D182" s="229" t="s">
        <v>125</v>
      </c>
      <c r="E182" s="251" t="s">
        <v>1</v>
      </c>
      <c r="F182" s="252" t="s">
        <v>217</v>
      </c>
      <c r="G182" s="250"/>
      <c r="H182" s="253">
        <v>17.800000000000001</v>
      </c>
      <c r="I182" s="254"/>
      <c r="J182" s="250"/>
      <c r="K182" s="250"/>
      <c r="L182" s="255"/>
      <c r="M182" s="256"/>
      <c r="N182" s="257"/>
      <c r="O182" s="257"/>
      <c r="P182" s="257"/>
      <c r="Q182" s="257"/>
      <c r="R182" s="257"/>
      <c r="S182" s="257"/>
      <c r="T182" s="258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9" t="s">
        <v>125</v>
      </c>
      <c r="AU182" s="259" t="s">
        <v>85</v>
      </c>
      <c r="AV182" s="15" t="s">
        <v>134</v>
      </c>
      <c r="AW182" s="15" t="s">
        <v>32</v>
      </c>
      <c r="AX182" s="15" t="s">
        <v>75</v>
      </c>
      <c r="AY182" s="259" t="s">
        <v>117</v>
      </c>
    </row>
    <row r="183" s="13" customFormat="1">
      <c r="A183" s="13"/>
      <c r="B183" s="227"/>
      <c r="C183" s="228"/>
      <c r="D183" s="229" t="s">
        <v>125</v>
      </c>
      <c r="E183" s="230" t="s">
        <v>1</v>
      </c>
      <c r="F183" s="231" t="s">
        <v>218</v>
      </c>
      <c r="G183" s="228"/>
      <c r="H183" s="230" t="s">
        <v>1</v>
      </c>
      <c r="I183" s="232"/>
      <c r="J183" s="228"/>
      <c r="K183" s="228"/>
      <c r="L183" s="233"/>
      <c r="M183" s="234"/>
      <c r="N183" s="235"/>
      <c r="O183" s="235"/>
      <c r="P183" s="235"/>
      <c r="Q183" s="235"/>
      <c r="R183" s="235"/>
      <c r="S183" s="235"/>
      <c r="T183" s="23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7" t="s">
        <v>125</v>
      </c>
      <c r="AU183" s="237" t="s">
        <v>85</v>
      </c>
      <c r="AV183" s="13" t="s">
        <v>83</v>
      </c>
      <c r="AW183" s="13" t="s">
        <v>32</v>
      </c>
      <c r="AX183" s="13" t="s">
        <v>75</v>
      </c>
      <c r="AY183" s="237" t="s">
        <v>117</v>
      </c>
    </row>
    <row r="184" s="14" customFormat="1">
      <c r="A184" s="14"/>
      <c r="B184" s="238"/>
      <c r="C184" s="239"/>
      <c r="D184" s="229" t="s">
        <v>125</v>
      </c>
      <c r="E184" s="240" t="s">
        <v>1</v>
      </c>
      <c r="F184" s="241" t="s">
        <v>219</v>
      </c>
      <c r="G184" s="239"/>
      <c r="H184" s="242">
        <v>15.5</v>
      </c>
      <c r="I184" s="243"/>
      <c r="J184" s="239"/>
      <c r="K184" s="239"/>
      <c r="L184" s="244"/>
      <c r="M184" s="245"/>
      <c r="N184" s="246"/>
      <c r="O184" s="246"/>
      <c r="P184" s="246"/>
      <c r="Q184" s="246"/>
      <c r="R184" s="246"/>
      <c r="S184" s="246"/>
      <c r="T184" s="24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8" t="s">
        <v>125</v>
      </c>
      <c r="AU184" s="248" t="s">
        <v>85</v>
      </c>
      <c r="AV184" s="14" t="s">
        <v>85</v>
      </c>
      <c r="AW184" s="14" t="s">
        <v>32</v>
      </c>
      <c r="AX184" s="14" t="s">
        <v>75</v>
      </c>
      <c r="AY184" s="248" t="s">
        <v>117</v>
      </c>
    </row>
    <row r="185" s="14" customFormat="1">
      <c r="A185" s="14"/>
      <c r="B185" s="238"/>
      <c r="C185" s="239"/>
      <c r="D185" s="229" t="s">
        <v>125</v>
      </c>
      <c r="E185" s="240" t="s">
        <v>1</v>
      </c>
      <c r="F185" s="241" t="s">
        <v>220</v>
      </c>
      <c r="G185" s="239"/>
      <c r="H185" s="242">
        <v>3.7000000000000002</v>
      </c>
      <c r="I185" s="243"/>
      <c r="J185" s="239"/>
      <c r="K185" s="239"/>
      <c r="L185" s="244"/>
      <c r="M185" s="245"/>
      <c r="N185" s="246"/>
      <c r="O185" s="246"/>
      <c r="P185" s="246"/>
      <c r="Q185" s="246"/>
      <c r="R185" s="246"/>
      <c r="S185" s="246"/>
      <c r="T185" s="24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8" t="s">
        <v>125</v>
      </c>
      <c r="AU185" s="248" t="s">
        <v>85</v>
      </c>
      <c r="AV185" s="14" t="s">
        <v>85</v>
      </c>
      <c r="AW185" s="14" t="s">
        <v>32</v>
      </c>
      <c r="AX185" s="14" t="s">
        <v>75</v>
      </c>
      <c r="AY185" s="248" t="s">
        <v>117</v>
      </c>
    </row>
    <row r="186" s="14" customFormat="1">
      <c r="A186" s="14"/>
      <c r="B186" s="238"/>
      <c r="C186" s="239"/>
      <c r="D186" s="229" t="s">
        <v>125</v>
      </c>
      <c r="E186" s="240" t="s">
        <v>1</v>
      </c>
      <c r="F186" s="241" t="s">
        <v>221</v>
      </c>
      <c r="G186" s="239"/>
      <c r="H186" s="242">
        <v>-2.6000000000000001</v>
      </c>
      <c r="I186" s="243"/>
      <c r="J186" s="239"/>
      <c r="K186" s="239"/>
      <c r="L186" s="244"/>
      <c r="M186" s="245"/>
      <c r="N186" s="246"/>
      <c r="O186" s="246"/>
      <c r="P186" s="246"/>
      <c r="Q186" s="246"/>
      <c r="R186" s="246"/>
      <c r="S186" s="246"/>
      <c r="T186" s="24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8" t="s">
        <v>125</v>
      </c>
      <c r="AU186" s="248" t="s">
        <v>85</v>
      </c>
      <c r="AV186" s="14" t="s">
        <v>85</v>
      </c>
      <c r="AW186" s="14" t="s">
        <v>32</v>
      </c>
      <c r="AX186" s="14" t="s">
        <v>75</v>
      </c>
      <c r="AY186" s="248" t="s">
        <v>117</v>
      </c>
    </row>
    <row r="187" s="15" customFormat="1">
      <c r="A187" s="15"/>
      <c r="B187" s="249"/>
      <c r="C187" s="250"/>
      <c r="D187" s="229" t="s">
        <v>125</v>
      </c>
      <c r="E187" s="251" t="s">
        <v>1</v>
      </c>
      <c r="F187" s="252" t="s">
        <v>222</v>
      </c>
      <c r="G187" s="250"/>
      <c r="H187" s="253">
        <v>16.600000000000001</v>
      </c>
      <c r="I187" s="254"/>
      <c r="J187" s="250"/>
      <c r="K187" s="250"/>
      <c r="L187" s="255"/>
      <c r="M187" s="256"/>
      <c r="N187" s="257"/>
      <c r="O187" s="257"/>
      <c r="P187" s="257"/>
      <c r="Q187" s="257"/>
      <c r="R187" s="257"/>
      <c r="S187" s="257"/>
      <c r="T187" s="258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59" t="s">
        <v>125</v>
      </c>
      <c r="AU187" s="259" t="s">
        <v>85</v>
      </c>
      <c r="AV187" s="15" t="s">
        <v>134</v>
      </c>
      <c r="AW187" s="15" t="s">
        <v>32</v>
      </c>
      <c r="AX187" s="15" t="s">
        <v>75</v>
      </c>
      <c r="AY187" s="259" t="s">
        <v>117</v>
      </c>
    </row>
    <row r="188" s="13" customFormat="1">
      <c r="A188" s="13"/>
      <c r="B188" s="227"/>
      <c r="C188" s="228"/>
      <c r="D188" s="229" t="s">
        <v>125</v>
      </c>
      <c r="E188" s="230" t="s">
        <v>1</v>
      </c>
      <c r="F188" s="231" t="s">
        <v>223</v>
      </c>
      <c r="G188" s="228"/>
      <c r="H188" s="230" t="s">
        <v>1</v>
      </c>
      <c r="I188" s="232"/>
      <c r="J188" s="228"/>
      <c r="K188" s="228"/>
      <c r="L188" s="233"/>
      <c r="M188" s="234"/>
      <c r="N188" s="235"/>
      <c r="O188" s="235"/>
      <c r="P188" s="235"/>
      <c r="Q188" s="235"/>
      <c r="R188" s="235"/>
      <c r="S188" s="235"/>
      <c r="T188" s="23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7" t="s">
        <v>125</v>
      </c>
      <c r="AU188" s="237" t="s">
        <v>85</v>
      </c>
      <c r="AV188" s="13" t="s">
        <v>83</v>
      </c>
      <c r="AW188" s="13" t="s">
        <v>32</v>
      </c>
      <c r="AX188" s="13" t="s">
        <v>75</v>
      </c>
      <c r="AY188" s="237" t="s">
        <v>117</v>
      </c>
    </row>
    <row r="189" s="14" customFormat="1">
      <c r="A189" s="14"/>
      <c r="B189" s="238"/>
      <c r="C189" s="239"/>
      <c r="D189" s="229" t="s">
        <v>125</v>
      </c>
      <c r="E189" s="240" t="s">
        <v>1</v>
      </c>
      <c r="F189" s="241" t="s">
        <v>224</v>
      </c>
      <c r="G189" s="239"/>
      <c r="H189" s="242">
        <v>15.699999999999999</v>
      </c>
      <c r="I189" s="243"/>
      <c r="J189" s="239"/>
      <c r="K189" s="239"/>
      <c r="L189" s="244"/>
      <c r="M189" s="245"/>
      <c r="N189" s="246"/>
      <c r="O189" s="246"/>
      <c r="P189" s="246"/>
      <c r="Q189" s="246"/>
      <c r="R189" s="246"/>
      <c r="S189" s="246"/>
      <c r="T189" s="247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8" t="s">
        <v>125</v>
      </c>
      <c r="AU189" s="248" t="s">
        <v>85</v>
      </c>
      <c r="AV189" s="14" t="s">
        <v>85</v>
      </c>
      <c r="AW189" s="14" t="s">
        <v>32</v>
      </c>
      <c r="AX189" s="14" t="s">
        <v>75</v>
      </c>
      <c r="AY189" s="248" t="s">
        <v>117</v>
      </c>
    </row>
    <row r="190" s="14" customFormat="1">
      <c r="A190" s="14"/>
      <c r="B190" s="238"/>
      <c r="C190" s="239"/>
      <c r="D190" s="229" t="s">
        <v>125</v>
      </c>
      <c r="E190" s="240" t="s">
        <v>1</v>
      </c>
      <c r="F190" s="241" t="s">
        <v>225</v>
      </c>
      <c r="G190" s="239"/>
      <c r="H190" s="242">
        <v>3.7999999999999998</v>
      </c>
      <c r="I190" s="243"/>
      <c r="J190" s="239"/>
      <c r="K190" s="239"/>
      <c r="L190" s="244"/>
      <c r="M190" s="245"/>
      <c r="N190" s="246"/>
      <c r="O190" s="246"/>
      <c r="P190" s="246"/>
      <c r="Q190" s="246"/>
      <c r="R190" s="246"/>
      <c r="S190" s="246"/>
      <c r="T190" s="24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8" t="s">
        <v>125</v>
      </c>
      <c r="AU190" s="248" t="s">
        <v>85</v>
      </c>
      <c r="AV190" s="14" t="s">
        <v>85</v>
      </c>
      <c r="AW190" s="14" t="s">
        <v>32</v>
      </c>
      <c r="AX190" s="14" t="s">
        <v>75</v>
      </c>
      <c r="AY190" s="248" t="s">
        <v>117</v>
      </c>
    </row>
    <row r="191" s="14" customFormat="1">
      <c r="A191" s="14"/>
      <c r="B191" s="238"/>
      <c r="C191" s="239"/>
      <c r="D191" s="229" t="s">
        <v>125</v>
      </c>
      <c r="E191" s="240" t="s">
        <v>1</v>
      </c>
      <c r="F191" s="241" t="s">
        <v>226</v>
      </c>
      <c r="G191" s="239"/>
      <c r="H191" s="242">
        <v>-2.6000000000000001</v>
      </c>
      <c r="I191" s="243"/>
      <c r="J191" s="239"/>
      <c r="K191" s="239"/>
      <c r="L191" s="244"/>
      <c r="M191" s="245"/>
      <c r="N191" s="246"/>
      <c r="O191" s="246"/>
      <c r="P191" s="246"/>
      <c r="Q191" s="246"/>
      <c r="R191" s="246"/>
      <c r="S191" s="246"/>
      <c r="T191" s="24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8" t="s">
        <v>125</v>
      </c>
      <c r="AU191" s="248" t="s">
        <v>85</v>
      </c>
      <c r="AV191" s="14" t="s">
        <v>85</v>
      </c>
      <c r="AW191" s="14" t="s">
        <v>32</v>
      </c>
      <c r="AX191" s="14" t="s">
        <v>75</v>
      </c>
      <c r="AY191" s="248" t="s">
        <v>117</v>
      </c>
    </row>
    <row r="192" s="15" customFormat="1">
      <c r="A192" s="15"/>
      <c r="B192" s="249"/>
      <c r="C192" s="250"/>
      <c r="D192" s="229" t="s">
        <v>125</v>
      </c>
      <c r="E192" s="251" t="s">
        <v>1</v>
      </c>
      <c r="F192" s="252" t="s">
        <v>227</v>
      </c>
      <c r="G192" s="250"/>
      <c r="H192" s="253">
        <v>16.899999999999999</v>
      </c>
      <c r="I192" s="254"/>
      <c r="J192" s="250"/>
      <c r="K192" s="250"/>
      <c r="L192" s="255"/>
      <c r="M192" s="256"/>
      <c r="N192" s="257"/>
      <c r="O192" s="257"/>
      <c r="P192" s="257"/>
      <c r="Q192" s="257"/>
      <c r="R192" s="257"/>
      <c r="S192" s="257"/>
      <c r="T192" s="258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59" t="s">
        <v>125</v>
      </c>
      <c r="AU192" s="259" t="s">
        <v>85</v>
      </c>
      <c r="AV192" s="15" t="s">
        <v>134</v>
      </c>
      <c r="AW192" s="15" t="s">
        <v>32</v>
      </c>
      <c r="AX192" s="15" t="s">
        <v>75</v>
      </c>
      <c r="AY192" s="259" t="s">
        <v>117</v>
      </c>
    </row>
    <row r="193" s="13" customFormat="1">
      <c r="A193" s="13"/>
      <c r="B193" s="227"/>
      <c r="C193" s="228"/>
      <c r="D193" s="229" t="s">
        <v>125</v>
      </c>
      <c r="E193" s="230" t="s">
        <v>1</v>
      </c>
      <c r="F193" s="231" t="s">
        <v>228</v>
      </c>
      <c r="G193" s="228"/>
      <c r="H193" s="230" t="s">
        <v>1</v>
      </c>
      <c r="I193" s="232"/>
      <c r="J193" s="228"/>
      <c r="K193" s="228"/>
      <c r="L193" s="233"/>
      <c r="M193" s="234"/>
      <c r="N193" s="235"/>
      <c r="O193" s="235"/>
      <c r="P193" s="235"/>
      <c r="Q193" s="235"/>
      <c r="R193" s="235"/>
      <c r="S193" s="235"/>
      <c r="T193" s="23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7" t="s">
        <v>125</v>
      </c>
      <c r="AU193" s="237" t="s">
        <v>85</v>
      </c>
      <c r="AV193" s="13" t="s">
        <v>83</v>
      </c>
      <c r="AW193" s="13" t="s">
        <v>32</v>
      </c>
      <c r="AX193" s="13" t="s">
        <v>75</v>
      </c>
      <c r="AY193" s="237" t="s">
        <v>117</v>
      </c>
    </row>
    <row r="194" s="14" customFormat="1">
      <c r="A194" s="14"/>
      <c r="B194" s="238"/>
      <c r="C194" s="239"/>
      <c r="D194" s="229" t="s">
        <v>125</v>
      </c>
      <c r="E194" s="240" t="s">
        <v>1</v>
      </c>
      <c r="F194" s="241" t="s">
        <v>229</v>
      </c>
      <c r="G194" s="239"/>
      <c r="H194" s="242">
        <v>41.399999999999999</v>
      </c>
      <c r="I194" s="243"/>
      <c r="J194" s="239"/>
      <c r="K194" s="239"/>
      <c r="L194" s="244"/>
      <c r="M194" s="245"/>
      <c r="N194" s="246"/>
      <c r="O194" s="246"/>
      <c r="P194" s="246"/>
      <c r="Q194" s="246"/>
      <c r="R194" s="246"/>
      <c r="S194" s="246"/>
      <c r="T194" s="24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8" t="s">
        <v>125</v>
      </c>
      <c r="AU194" s="248" t="s">
        <v>85</v>
      </c>
      <c r="AV194" s="14" t="s">
        <v>85</v>
      </c>
      <c r="AW194" s="14" t="s">
        <v>32</v>
      </c>
      <c r="AX194" s="14" t="s">
        <v>75</v>
      </c>
      <c r="AY194" s="248" t="s">
        <v>117</v>
      </c>
    </row>
    <row r="195" s="14" customFormat="1">
      <c r="A195" s="14"/>
      <c r="B195" s="238"/>
      <c r="C195" s="239"/>
      <c r="D195" s="229" t="s">
        <v>125</v>
      </c>
      <c r="E195" s="240" t="s">
        <v>1</v>
      </c>
      <c r="F195" s="241" t="s">
        <v>230</v>
      </c>
      <c r="G195" s="239"/>
      <c r="H195" s="242">
        <v>18.800000000000001</v>
      </c>
      <c r="I195" s="243"/>
      <c r="J195" s="239"/>
      <c r="K195" s="239"/>
      <c r="L195" s="244"/>
      <c r="M195" s="245"/>
      <c r="N195" s="246"/>
      <c r="O195" s="246"/>
      <c r="P195" s="246"/>
      <c r="Q195" s="246"/>
      <c r="R195" s="246"/>
      <c r="S195" s="246"/>
      <c r="T195" s="24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8" t="s">
        <v>125</v>
      </c>
      <c r="AU195" s="248" t="s">
        <v>85</v>
      </c>
      <c r="AV195" s="14" t="s">
        <v>85</v>
      </c>
      <c r="AW195" s="14" t="s">
        <v>32</v>
      </c>
      <c r="AX195" s="14" t="s">
        <v>75</v>
      </c>
      <c r="AY195" s="248" t="s">
        <v>117</v>
      </c>
    </row>
    <row r="196" s="14" customFormat="1">
      <c r="A196" s="14"/>
      <c r="B196" s="238"/>
      <c r="C196" s="239"/>
      <c r="D196" s="229" t="s">
        <v>125</v>
      </c>
      <c r="E196" s="240" t="s">
        <v>1</v>
      </c>
      <c r="F196" s="241" t="s">
        <v>231</v>
      </c>
      <c r="G196" s="239"/>
      <c r="H196" s="242">
        <v>-7.2000000000000002</v>
      </c>
      <c r="I196" s="243"/>
      <c r="J196" s="239"/>
      <c r="K196" s="239"/>
      <c r="L196" s="244"/>
      <c r="M196" s="245"/>
      <c r="N196" s="246"/>
      <c r="O196" s="246"/>
      <c r="P196" s="246"/>
      <c r="Q196" s="246"/>
      <c r="R196" s="246"/>
      <c r="S196" s="246"/>
      <c r="T196" s="24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8" t="s">
        <v>125</v>
      </c>
      <c r="AU196" s="248" t="s">
        <v>85</v>
      </c>
      <c r="AV196" s="14" t="s">
        <v>85</v>
      </c>
      <c r="AW196" s="14" t="s">
        <v>32</v>
      </c>
      <c r="AX196" s="14" t="s">
        <v>75</v>
      </c>
      <c r="AY196" s="248" t="s">
        <v>117</v>
      </c>
    </row>
    <row r="197" s="15" customFormat="1">
      <c r="A197" s="15"/>
      <c r="B197" s="249"/>
      <c r="C197" s="250"/>
      <c r="D197" s="229" t="s">
        <v>125</v>
      </c>
      <c r="E197" s="251" t="s">
        <v>1</v>
      </c>
      <c r="F197" s="252" t="s">
        <v>232</v>
      </c>
      <c r="G197" s="250"/>
      <c r="H197" s="253">
        <v>53</v>
      </c>
      <c r="I197" s="254"/>
      <c r="J197" s="250"/>
      <c r="K197" s="250"/>
      <c r="L197" s="255"/>
      <c r="M197" s="256"/>
      <c r="N197" s="257"/>
      <c r="O197" s="257"/>
      <c r="P197" s="257"/>
      <c r="Q197" s="257"/>
      <c r="R197" s="257"/>
      <c r="S197" s="257"/>
      <c r="T197" s="258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59" t="s">
        <v>125</v>
      </c>
      <c r="AU197" s="259" t="s">
        <v>85</v>
      </c>
      <c r="AV197" s="15" t="s">
        <v>134</v>
      </c>
      <c r="AW197" s="15" t="s">
        <v>32</v>
      </c>
      <c r="AX197" s="15" t="s">
        <v>75</v>
      </c>
      <c r="AY197" s="259" t="s">
        <v>117</v>
      </c>
    </row>
    <row r="198" s="14" customFormat="1">
      <c r="A198" s="14"/>
      <c r="B198" s="238"/>
      <c r="C198" s="239"/>
      <c r="D198" s="229" t="s">
        <v>125</v>
      </c>
      <c r="E198" s="240" t="s">
        <v>1</v>
      </c>
      <c r="F198" s="241" t="s">
        <v>233</v>
      </c>
      <c r="G198" s="239"/>
      <c r="H198" s="242">
        <v>-263</v>
      </c>
      <c r="I198" s="243"/>
      <c r="J198" s="239"/>
      <c r="K198" s="239"/>
      <c r="L198" s="244"/>
      <c r="M198" s="245"/>
      <c r="N198" s="246"/>
      <c r="O198" s="246"/>
      <c r="P198" s="246"/>
      <c r="Q198" s="246"/>
      <c r="R198" s="246"/>
      <c r="S198" s="246"/>
      <c r="T198" s="247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8" t="s">
        <v>125</v>
      </c>
      <c r="AU198" s="248" t="s">
        <v>85</v>
      </c>
      <c r="AV198" s="14" t="s">
        <v>85</v>
      </c>
      <c r="AW198" s="14" t="s">
        <v>32</v>
      </c>
      <c r="AX198" s="14" t="s">
        <v>75</v>
      </c>
      <c r="AY198" s="248" t="s">
        <v>117</v>
      </c>
    </row>
    <row r="199" s="16" customFormat="1">
      <c r="A199" s="16"/>
      <c r="B199" s="260"/>
      <c r="C199" s="261"/>
      <c r="D199" s="229" t="s">
        <v>125</v>
      </c>
      <c r="E199" s="262" t="s">
        <v>1</v>
      </c>
      <c r="F199" s="263" t="s">
        <v>234</v>
      </c>
      <c r="G199" s="261"/>
      <c r="H199" s="264">
        <v>985.20000000000005</v>
      </c>
      <c r="I199" s="265"/>
      <c r="J199" s="261"/>
      <c r="K199" s="261"/>
      <c r="L199" s="266"/>
      <c r="M199" s="267"/>
      <c r="N199" s="268"/>
      <c r="O199" s="268"/>
      <c r="P199" s="268"/>
      <c r="Q199" s="268"/>
      <c r="R199" s="268"/>
      <c r="S199" s="268"/>
      <c r="T199" s="269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T199" s="270" t="s">
        <v>125</v>
      </c>
      <c r="AU199" s="270" t="s">
        <v>85</v>
      </c>
      <c r="AV199" s="16" t="s">
        <v>123</v>
      </c>
      <c r="AW199" s="16" t="s">
        <v>32</v>
      </c>
      <c r="AX199" s="16" t="s">
        <v>75</v>
      </c>
      <c r="AY199" s="270" t="s">
        <v>117</v>
      </c>
    </row>
    <row r="200" s="13" customFormat="1">
      <c r="A200" s="13"/>
      <c r="B200" s="227"/>
      <c r="C200" s="228"/>
      <c r="D200" s="229" t="s">
        <v>125</v>
      </c>
      <c r="E200" s="230" t="s">
        <v>1</v>
      </c>
      <c r="F200" s="231" t="s">
        <v>235</v>
      </c>
      <c r="G200" s="228"/>
      <c r="H200" s="230" t="s">
        <v>1</v>
      </c>
      <c r="I200" s="232"/>
      <c r="J200" s="228"/>
      <c r="K200" s="228"/>
      <c r="L200" s="233"/>
      <c r="M200" s="234"/>
      <c r="N200" s="235"/>
      <c r="O200" s="235"/>
      <c r="P200" s="235"/>
      <c r="Q200" s="235"/>
      <c r="R200" s="235"/>
      <c r="S200" s="235"/>
      <c r="T200" s="23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7" t="s">
        <v>125</v>
      </c>
      <c r="AU200" s="237" t="s">
        <v>85</v>
      </c>
      <c r="AV200" s="13" t="s">
        <v>83</v>
      </c>
      <c r="AW200" s="13" t="s">
        <v>32</v>
      </c>
      <c r="AX200" s="13" t="s">
        <v>75</v>
      </c>
      <c r="AY200" s="237" t="s">
        <v>117</v>
      </c>
    </row>
    <row r="201" s="14" customFormat="1">
      <c r="A201" s="14"/>
      <c r="B201" s="238"/>
      <c r="C201" s="239"/>
      <c r="D201" s="229" t="s">
        <v>125</v>
      </c>
      <c r="E201" s="240" t="s">
        <v>1</v>
      </c>
      <c r="F201" s="241" t="s">
        <v>236</v>
      </c>
      <c r="G201" s="239"/>
      <c r="H201" s="242">
        <v>492.60000000000002</v>
      </c>
      <c r="I201" s="243"/>
      <c r="J201" s="239"/>
      <c r="K201" s="239"/>
      <c r="L201" s="244"/>
      <c r="M201" s="245"/>
      <c r="N201" s="246"/>
      <c r="O201" s="246"/>
      <c r="P201" s="246"/>
      <c r="Q201" s="246"/>
      <c r="R201" s="246"/>
      <c r="S201" s="246"/>
      <c r="T201" s="24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8" t="s">
        <v>125</v>
      </c>
      <c r="AU201" s="248" t="s">
        <v>85</v>
      </c>
      <c r="AV201" s="14" t="s">
        <v>85</v>
      </c>
      <c r="AW201" s="14" t="s">
        <v>32</v>
      </c>
      <c r="AX201" s="14" t="s">
        <v>83</v>
      </c>
      <c r="AY201" s="248" t="s">
        <v>117</v>
      </c>
    </row>
    <row r="202" s="2" customFormat="1" ht="33" customHeight="1">
      <c r="A202" s="39"/>
      <c r="B202" s="40"/>
      <c r="C202" s="215" t="s">
        <v>237</v>
      </c>
      <c r="D202" s="215" t="s">
        <v>119</v>
      </c>
      <c r="E202" s="216" t="s">
        <v>238</v>
      </c>
      <c r="F202" s="217" t="s">
        <v>239</v>
      </c>
      <c r="G202" s="218" t="s">
        <v>179</v>
      </c>
      <c r="H202" s="219">
        <v>492.60000000000002</v>
      </c>
      <c r="I202" s="220"/>
      <c r="J202" s="219">
        <f>ROUND(I202*H202,2)</f>
        <v>0</v>
      </c>
      <c r="K202" s="217" t="s">
        <v>131</v>
      </c>
      <c r="L202" s="45"/>
      <c r="M202" s="221" t="s">
        <v>1</v>
      </c>
      <c r="N202" s="222" t="s">
        <v>40</v>
      </c>
      <c r="O202" s="92"/>
      <c r="P202" s="223">
        <f>O202*H202</f>
        <v>0</v>
      </c>
      <c r="Q202" s="223">
        <v>0</v>
      </c>
      <c r="R202" s="223">
        <f>Q202*H202</f>
        <v>0</v>
      </c>
      <c r="S202" s="223">
        <v>0</v>
      </c>
      <c r="T202" s="224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5" t="s">
        <v>123</v>
      </c>
      <c r="AT202" s="225" t="s">
        <v>119</v>
      </c>
      <c r="AU202" s="225" t="s">
        <v>85</v>
      </c>
      <c r="AY202" s="18" t="s">
        <v>117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8" t="s">
        <v>83</v>
      </c>
      <c r="BK202" s="226">
        <f>ROUND(I202*H202,2)</f>
        <v>0</v>
      </c>
      <c r="BL202" s="18" t="s">
        <v>123</v>
      </c>
      <c r="BM202" s="225" t="s">
        <v>240</v>
      </c>
    </row>
    <row r="203" s="13" customFormat="1">
      <c r="A203" s="13"/>
      <c r="B203" s="227"/>
      <c r="C203" s="228"/>
      <c r="D203" s="229" t="s">
        <v>125</v>
      </c>
      <c r="E203" s="230" t="s">
        <v>1</v>
      </c>
      <c r="F203" s="231" t="s">
        <v>241</v>
      </c>
      <c r="G203" s="228"/>
      <c r="H203" s="230" t="s">
        <v>1</v>
      </c>
      <c r="I203" s="232"/>
      <c r="J203" s="228"/>
      <c r="K203" s="228"/>
      <c r="L203" s="233"/>
      <c r="M203" s="234"/>
      <c r="N203" s="235"/>
      <c r="O203" s="235"/>
      <c r="P203" s="235"/>
      <c r="Q203" s="235"/>
      <c r="R203" s="235"/>
      <c r="S203" s="235"/>
      <c r="T203" s="23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7" t="s">
        <v>125</v>
      </c>
      <c r="AU203" s="237" t="s">
        <v>85</v>
      </c>
      <c r="AV203" s="13" t="s">
        <v>83</v>
      </c>
      <c r="AW203" s="13" t="s">
        <v>32</v>
      </c>
      <c r="AX203" s="13" t="s">
        <v>75</v>
      </c>
      <c r="AY203" s="237" t="s">
        <v>117</v>
      </c>
    </row>
    <row r="204" s="14" customFormat="1">
      <c r="A204" s="14"/>
      <c r="B204" s="238"/>
      <c r="C204" s="239"/>
      <c r="D204" s="229" t="s">
        <v>125</v>
      </c>
      <c r="E204" s="240" t="s">
        <v>1</v>
      </c>
      <c r="F204" s="241" t="s">
        <v>236</v>
      </c>
      <c r="G204" s="239"/>
      <c r="H204" s="242">
        <v>492.60000000000002</v>
      </c>
      <c r="I204" s="243"/>
      <c r="J204" s="239"/>
      <c r="K204" s="239"/>
      <c r="L204" s="244"/>
      <c r="M204" s="245"/>
      <c r="N204" s="246"/>
      <c r="O204" s="246"/>
      <c r="P204" s="246"/>
      <c r="Q204" s="246"/>
      <c r="R204" s="246"/>
      <c r="S204" s="246"/>
      <c r="T204" s="247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8" t="s">
        <v>125</v>
      </c>
      <c r="AU204" s="248" t="s">
        <v>85</v>
      </c>
      <c r="AV204" s="14" t="s">
        <v>85</v>
      </c>
      <c r="AW204" s="14" t="s">
        <v>32</v>
      </c>
      <c r="AX204" s="14" t="s">
        <v>83</v>
      </c>
      <c r="AY204" s="248" t="s">
        <v>117</v>
      </c>
    </row>
    <row r="205" s="2" customFormat="1" ht="21.75" customHeight="1">
      <c r="A205" s="39"/>
      <c r="B205" s="40"/>
      <c r="C205" s="215" t="s">
        <v>242</v>
      </c>
      <c r="D205" s="215" t="s">
        <v>119</v>
      </c>
      <c r="E205" s="216" t="s">
        <v>243</v>
      </c>
      <c r="F205" s="217" t="s">
        <v>244</v>
      </c>
      <c r="G205" s="218" t="s">
        <v>148</v>
      </c>
      <c r="H205" s="219">
        <v>404.30000000000001</v>
      </c>
      <c r="I205" s="220"/>
      <c r="J205" s="219">
        <f>ROUND(I205*H205,2)</f>
        <v>0</v>
      </c>
      <c r="K205" s="217" t="s">
        <v>131</v>
      </c>
      <c r="L205" s="45"/>
      <c r="M205" s="221" t="s">
        <v>1</v>
      </c>
      <c r="N205" s="222" t="s">
        <v>40</v>
      </c>
      <c r="O205" s="92"/>
      <c r="P205" s="223">
        <f>O205*H205</f>
        <v>0</v>
      </c>
      <c r="Q205" s="223">
        <v>0.00084000000000000003</v>
      </c>
      <c r="R205" s="223">
        <f>Q205*H205</f>
        <v>0.33961200000000002</v>
      </c>
      <c r="S205" s="223">
        <v>0</v>
      </c>
      <c r="T205" s="224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5" t="s">
        <v>123</v>
      </c>
      <c r="AT205" s="225" t="s">
        <v>119</v>
      </c>
      <c r="AU205" s="225" t="s">
        <v>85</v>
      </c>
      <c r="AY205" s="18" t="s">
        <v>117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8" t="s">
        <v>83</v>
      </c>
      <c r="BK205" s="226">
        <f>ROUND(I205*H205,2)</f>
        <v>0</v>
      </c>
      <c r="BL205" s="18" t="s">
        <v>123</v>
      </c>
      <c r="BM205" s="225" t="s">
        <v>245</v>
      </c>
    </row>
    <row r="206" s="14" customFormat="1">
      <c r="A206" s="14"/>
      <c r="B206" s="238"/>
      <c r="C206" s="239"/>
      <c r="D206" s="229" t="s">
        <v>125</v>
      </c>
      <c r="E206" s="240" t="s">
        <v>1</v>
      </c>
      <c r="F206" s="241" t="s">
        <v>246</v>
      </c>
      <c r="G206" s="239"/>
      <c r="H206" s="242">
        <v>64.299999999999997</v>
      </c>
      <c r="I206" s="243"/>
      <c r="J206" s="239"/>
      <c r="K206" s="239"/>
      <c r="L206" s="244"/>
      <c r="M206" s="245"/>
      <c r="N206" s="246"/>
      <c r="O206" s="246"/>
      <c r="P206" s="246"/>
      <c r="Q206" s="246"/>
      <c r="R206" s="246"/>
      <c r="S206" s="246"/>
      <c r="T206" s="24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8" t="s">
        <v>125</v>
      </c>
      <c r="AU206" s="248" t="s">
        <v>85</v>
      </c>
      <c r="AV206" s="14" t="s">
        <v>85</v>
      </c>
      <c r="AW206" s="14" t="s">
        <v>32</v>
      </c>
      <c r="AX206" s="14" t="s">
        <v>75</v>
      </c>
      <c r="AY206" s="248" t="s">
        <v>117</v>
      </c>
    </row>
    <row r="207" s="14" customFormat="1">
      <c r="A207" s="14"/>
      <c r="B207" s="238"/>
      <c r="C207" s="239"/>
      <c r="D207" s="229" t="s">
        <v>125</v>
      </c>
      <c r="E207" s="240" t="s">
        <v>1</v>
      </c>
      <c r="F207" s="241" t="s">
        <v>247</v>
      </c>
      <c r="G207" s="239"/>
      <c r="H207" s="242">
        <v>260</v>
      </c>
      <c r="I207" s="243"/>
      <c r="J207" s="239"/>
      <c r="K207" s="239"/>
      <c r="L207" s="244"/>
      <c r="M207" s="245"/>
      <c r="N207" s="246"/>
      <c r="O207" s="246"/>
      <c r="P207" s="246"/>
      <c r="Q207" s="246"/>
      <c r="R207" s="246"/>
      <c r="S207" s="246"/>
      <c r="T207" s="247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8" t="s">
        <v>125</v>
      </c>
      <c r="AU207" s="248" t="s">
        <v>85</v>
      </c>
      <c r="AV207" s="14" t="s">
        <v>85</v>
      </c>
      <c r="AW207" s="14" t="s">
        <v>32</v>
      </c>
      <c r="AX207" s="14" t="s">
        <v>75</v>
      </c>
      <c r="AY207" s="248" t="s">
        <v>117</v>
      </c>
    </row>
    <row r="208" s="14" customFormat="1">
      <c r="A208" s="14"/>
      <c r="B208" s="238"/>
      <c r="C208" s="239"/>
      <c r="D208" s="229" t="s">
        <v>125</v>
      </c>
      <c r="E208" s="240" t="s">
        <v>1</v>
      </c>
      <c r="F208" s="241" t="s">
        <v>248</v>
      </c>
      <c r="G208" s="239"/>
      <c r="H208" s="242">
        <v>80</v>
      </c>
      <c r="I208" s="243"/>
      <c r="J208" s="239"/>
      <c r="K208" s="239"/>
      <c r="L208" s="244"/>
      <c r="M208" s="245"/>
      <c r="N208" s="246"/>
      <c r="O208" s="246"/>
      <c r="P208" s="246"/>
      <c r="Q208" s="246"/>
      <c r="R208" s="246"/>
      <c r="S208" s="246"/>
      <c r="T208" s="24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8" t="s">
        <v>125</v>
      </c>
      <c r="AU208" s="248" t="s">
        <v>85</v>
      </c>
      <c r="AV208" s="14" t="s">
        <v>85</v>
      </c>
      <c r="AW208" s="14" t="s">
        <v>32</v>
      </c>
      <c r="AX208" s="14" t="s">
        <v>75</v>
      </c>
      <c r="AY208" s="248" t="s">
        <v>117</v>
      </c>
    </row>
    <row r="209" s="16" customFormat="1">
      <c r="A209" s="16"/>
      <c r="B209" s="260"/>
      <c r="C209" s="261"/>
      <c r="D209" s="229" t="s">
        <v>125</v>
      </c>
      <c r="E209" s="262" t="s">
        <v>1</v>
      </c>
      <c r="F209" s="263" t="s">
        <v>234</v>
      </c>
      <c r="G209" s="261"/>
      <c r="H209" s="264">
        <v>404.30000000000001</v>
      </c>
      <c r="I209" s="265"/>
      <c r="J209" s="261"/>
      <c r="K209" s="261"/>
      <c r="L209" s="266"/>
      <c r="M209" s="267"/>
      <c r="N209" s="268"/>
      <c r="O209" s="268"/>
      <c r="P209" s="268"/>
      <c r="Q209" s="268"/>
      <c r="R209" s="268"/>
      <c r="S209" s="268"/>
      <c r="T209" s="269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70" t="s">
        <v>125</v>
      </c>
      <c r="AU209" s="270" t="s">
        <v>85</v>
      </c>
      <c r="AV209" s="16" t="s">
        <v>123</v>
      </c>
      <c r="AW209" s="16" t="s">
        <v>32</v>
      </c>
      <c r="AX209" s="16" t="s">
        <v>83</v>
      </c>
      <c r="AY209" s="270" t="s">
        <v>117</v>
      </c>
    </row>
    <row r="210" s="2" customFormat="1" ht="24.15" customHeight="1">
      <c r="A210" s="39"/>
      <c r="B210" s="40"/>
      <c r="C210" s="215" t="s">
        <v>249</v>
      </c>
      <c r="D210" s="215" t="s">
        <v>119</v>
      </c>
      <c r="E210" s="216" t="s">
        <v>250</v>
      </c>
      <c r="F210" s="217" t="s">
        <v>251</v>
      </c>
      <c r="G210" s="218" t="s">
        <v>148</v>
      </c>
      <c r="H210" s="219">
        <v>404.30000000000001</v>
      </c>
      <c r="I210" s="220"/>
      <c r="J210" s="219">
        <f>ROUND(I210*H210,2)</f>
        <v>0</v>
      </c>
      <c r="K210" s="217" t="s">
        <v>131</v>
      </c>
      <c r="L210" s="45"/>
      <c r="M210" s="221" t="s">
        <v>1</v>
      </c>
      <c r="N210" s="222" t="s">
        <v>40</v>
      </c>
      <c r="O210" s="92"/>
      <c r="P210" s="223">
        <f>O210*H210</f>
        <v>0</v>
      </c>
      <c r="Q210" s="223">
        <v>0</v>
      </c>
      <c r="R210" s="223">
        <f>Q210*H210</f>
        <v>0</v>
      </c>
      <c r="S210" s="223">
        <v>0</v>
      </c>
      <c r="T210" s="224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5" t="s">
        <v>123</v>
      </c>
      <c r="AT210" s="225" t="s">
        <v>119</v>
      </c>
      <c r="AU210" s="225" t="s">
        <v>85</v>
      </c>
      <c r="AY210" s="18" t="s">
        <v>117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8" t="s">
        <v>83</v>
      </c>
      <c r="BK210" s="226">
        <f>ROUND(I210*H210,2)</f>
        <v>0</v>
      </c>
      <c r="BL210" s="18" t="s">
        <v>123</v>
      </c>
      <c r="BM210" s="225" t="s">
        <v>252</v>
      </c>
    </row>
    <row r="211" s="14" customFormat="1">
      <c r="A211" s="14"/>
      <c r="B211" s="238"/>
      <c r="C211" s="239"/>
      <c r="D211" s="229" t="s">
        <v>125</v>
      </c>
      <c r="E211" s="240" t="s">
        <v>1</v>
      </c>
      <c r="F211" s="241" t="s">
        <v>253</v>
      </c>
      <c r="G211" s="239"/>
      <c r="H211" s="242">
        <v>404.30000000000001</v>
      </c>
      <c r="I211" s="243"/>
      <c r="J211" s="239"/>
      <c r="K211" s="239"/>
      <c r="L211" s="244"/>
      <c r="M211" s="245"/>
      <c r="N211" s="246"/>
      <c r="O211" s="246"/>
      <c r="P211" s="246"/>
      <c r="Q211" s="246"/>
      <c r="R211" s="246"/>
      <c r="S211" s="246"/>
      <c r="T211" s="24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8" t="s">
        <v>125</v>
      </c>
      <c r="AU211" s="248" t="s">
        <v>85</v>
      </c>
      <c r="AV211" s="14" t="s">
        <v>85</v>
      </c>
      <c r="AW211" s="14" t="s">
        <v>32</v>
      </c>
      <c r="AX211" s="14" t="s">
        <v>83</v>
      </c>
      <c r="AY211" s="248" t="s">
        <v>117</v>
      </c>
    </row>
    <row r="212" s="2" customFormat="1" ht="21.75" customHeight="1">
      <c r="A212" s="39"/>
      <c r="B212" s="40"/>
      <c r="C212" s="215" t="s">
        <v>254</v>
      </c>
      <c r="D212" s="215" t="s">
        <v>119</v>
      </c>
      <c r="E212" s="216" t="s">
        <v>255</v>
      </c>
      <c r="F212" s="217" t="s">
        <v>256</v>
      </c>
      <c r="G212" s="218" t="s">
        <v>148</v>
      </c>
      <c r="H212" s="219">
        <v>1075.0999999999999</v>
      </c>
      <c r="I212" s="220"/>
      <c r="J212" s="219">
        <f>ROUND(I212*H212,2)</f>
        <v>0</v>
      </c>
      <c r="K212" s="217" t="s">
        <v>131</v>
      </c>
      <c r="L212" s="45"/>
      <c r="M212" s="221" t="s">
        <v>1</v>
      </c>
      <c r="N212" s="222" t="s">
        <v>40</v>
      </c>
      <c r="O212" s="92"/>
      <c r="P212" s="223">
        <f>O212*H212</f>
        <v>0</v>
      </c>
      <c r="Q212" s="223">
        <v>0.00084999999999999995</v>
      </c>
      <c r="R212" s="223">
        <f>Q212*H212</f>
        <v>0.91383499999999984</v>
      </c>
      <c r="S212" s="223">
        <v>0</v>
      </c>
      <c r="T212" s="224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5" t="s">
        <v>123</v>
      </c>
      <c r="AT212" s="225" t="s">
        <v>119</v>
      </c>
      <c r="AU212" s="225" t="s">
        <v>85</v>
      </c>
      <c r="AY212" s="18" t="s">
        <v>117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8" t="s">
        <v>83</v>
      </c>
      <c r="BK212" s="226">
        <f>ROUND(I212*H212,2)</f>
        <v>0</v>
      </c>
      <c r="BL212" s="18" t="s">
        <v>123</v>
      </c>
      <c r="BM212" s="225" t="s">
        <v>257</v>
      </c>
    </row>
    <row r="213" s="14" customFormat="1">
      <c r="A213" s="14"/>
      <c r="B213" s="238"/>
      <c r="C213" s="239"/>
      <c r="D213" s="229" t="s">
        <v>125</v>
      </c>
      <c r="E213" s="240" t="s">
        <v>1</v>
      </c>
      <c r="F213" s="241" t="s">
        <v>258</v>
      </c>
      <c r="G213" s="239"/>
      <c r="H213" s="242">
        <v>749.10000000000002</v>
      </c>
      <c r="I213" s="243"/>
      <c r="J213" s="239"/>
      <c r="K213" s="239"/>
      <c r="L213" s="244"/>
      <c r="M213" s="245"/>
      <c r="N213" s="246"/>
      <c r="O213" s="246"/>
      <c r="P213" s="246"/>
      <c r="Q213" s="246"/>
      <c r="R213" s="246"/>
      <c r="S213" s="246"/>
      <c r="T213" s="247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8" t="s">
        <v>125</v>
      </c>
      <c r="AU213" s="248" t="s">
        <v>85</v>
      </c>
      <c r="AV213" s="14" t="s">
        <v>85</v>
      </c>
      <c r="AW213" s="14" t="s">
        <v>32</v>
      </c>
      <c r="AX213" s="14" t="s">
        <v>75</v>
      </c>
      <c r="AY213" s="248" t="s">
        <v>117</v>
      </c>
    </row>
    <row r="214" s="14" customFormat="1">
      <c r="A214" s="14"/>
      <c r="B214" s="238"/>
      <c r="C214" s="239"/>
      <c r="D214" s="229" t="s">
        <v>125</v>
      </c>
      <c r="E214" s="240" t="s">
        <v>1</v>
      </c>
      <c r="F214" s="241" t="s">
        <v>259</v>
      </c>
      <c r="G214" s="239"/>
      <c r="H214" s="242">
        <v>41</v>
      </c>
      <c r="I214" s="243"/>
      <c r="J214" s="239"/>
      <c r="K214" s="239"/>
      <c r="L214" s="244"/>
      <c r="M214" s="245"/>
      <c r="N214" s="246"/>
      <c r="O214" s="246"/>
      <c r="P214" s="246"/>
      <c r="Q214" s="246"/>
      <c r="R214" s="246"/>
      <c r="S214" s="246"/>
      <c r="T214" s="247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8" t="s">
        <v>125</v>
      </c>
      <c r="AU214" s="248" t="s">
        <v>85</v>
      </c>
      <c r="AV214" s="14" t="s">
        <v>85</v>
      </c>
      <c r="AW214" s="14" t="s">
        <v>32</v>
      </c>
      <c r="AX214" s="14" t="s">
        <v>75</v>
      </c>
      <c r="AY214" s="248" t="s">
        <v>117</v>
      </c>
    </row>
    <row r="215" s="14" customFormat="1">
      <c r="A215" s="14"/>
      <c r="B215" s="238"/>
      <c r="C215" s="239"/>
      <c r="D215" s="229" t="s">
        <v>125</v>
      </c>
      <c r="E215" s="240" t="s">
        <v>1</v>
      </c>
      <c r="F215" s="241" t="s">
        <v>260</v>
      </c>
      <c r="G215" s="239"/>
      <c r="H215" s="242">
        <v>143.09999999999999</v>
      </c>
      <c r="I215" s="243"/>
      <c r="J215" s="239"/>
      <c r="K215" s="239"/>
      <c r="L215" s="244"/>
      <c r="M215" s="245"/>
      <c r="N215" s="246"/>
      <c r="O215" s="246"/>
      <c r="P215" s="246"/>
      <c r="Q215" s="246"/>
      <c r="R215" s="246"/>
      <c r="S215" s="246"/>
      <c r="T215" s="247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8" t="s">
        <v>125</v>
      </c>
      <c r="AU215" s="248" t="s">
        <v>85</v>
      </c>
      <c r="AV215" s="14" t="s">
        <v>85</v>
      </c>
      <c r="AW215" s="14" t="s">
        <v>32</v>
      </c>
      <c r="AX215" s="14" t="s">
        <v>75</v>
      </c>
      <c r="AY215" s="248" t="s">
        <v>117</v>
      </c>
    </row>
    <row r="216" s="14" customFormat="1">
      <c r="A216" s="14"/>
      <c r="B216" s="238"/>
      <c r="C216" s="239"/>
      <c r="D216" s="229" t="s">
        <v>125</v>
      </c>
      <c r="E216" s="240" t="s">
        <v>1</v>
      </c>
      <c r="F216" s="241" t="s">
        <v>261</v>
      </c>
      <c r="G216" s="239"/>
      <c r="H216" s="242">
        <v>21</v>
      </c>
      <c r="I216" s="243"/>
      <c r="J216" s="239"/>
      <c r="K216" s="239"/>
      <c r="L216" s="244"/>
      <c r="M216" s="245"/>
      <c r="N216" s="246"/>
      <c r="O216" s="246"/>
      <c r="P216" s="246"/>
      <c r="Q216" s="246"/>
      <c r="R216" s="246"/>
      <c r="S216" s="246"/>
      <c r="T216" s="24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8" t="s">
        <v>125</v>
      </c>
      <c r="AU216" s="248" t="s">
        <v>85</v>
      </c>
      <c r="AV216" s="14" t="s">
        <v>85</v>
      </c>
      <c r="AW216" s="14" t="s">
        <v>32</v>
      </c>
      <c r="AX216" s="14" t="s">
        <v>75</v>
      </c>
      <c r="AY216" s="248" t="s">
        <v>117</v>
      </c>
    </row>
    <row r="217" s="14" customFormat="1">
      <c r="A217" s="14"/>
      <c r="B217" s="238"/>
      <c r="C217" s="239"/>
      <c r="D217" s="229" t="s">
        <v>125</v>
      </c>
      <c r="E217" s="240" t="s">
        <v>1</v>
      </c>
      <c r="F217" s="241" t="s">
        <v>262</v>
      </c>
      <c r="G217" s="239"/>
      <c r="H217" s="242">
        <v>26.899999999999999</v>
      </c>
      <c r="I217" s="243"/>
      <c r="J217" s="239"/>
      <c r="K217" s="239"/>
      <c r="L217" s="244"/>
      <c r="M217" s="245"/>
      <c r="N217" s="246"/>
      <c r="O217" s="246"/>
      <c r="P217" s="246"/>
      <c r="Q217" s="246"/>
      <c r="R217" s="246"/>
      <c r="S217" s="246"/>
      <c r="T217" s="247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8" t="s">
        <v>125</v>
      </c>
      <c r="AU217" s="248" t="s">
        <v>85</v>
      </c>
      <c r="AV217" s="14" t="s">
        <v>85</v>
      </c>
      <c r="AW217" s="14" t="s">
        <v>32</v>
      </c>
      <c r="AX217" s="14" t="s">
        <v>75</v>
      </c>
      <c r="AY217" s="248" t="s">
        <v>117</v>
      </c>
    </row>
    <row r="218" s="14" customFormat="1">
      <c r="A218" s="14"/>
      <c r="B218" s="238"/>
      <c r="C218" s="239"/>
      <c r="D218" s="229" t="s">
        <v>125</v>
      </c>
      <c r="E218" s="240" t="s">
        <v>1</v>
      </c>
      <c r="F218" s="241" t="s">
        <v>263</v>
      </c>
      <c r="G218" s="239"/>
      <c r="H218" s="242">
        <v>23.800000000000001</v>
      </c>
      <c r="I218" s="243"/>
      <c r="J218" s="239"/>
      <c r="K218" s="239"/>
      <c r="L218" s="244"/>
      <c r="M218" s="245"/>
      <c r="N218" s="246"/>
      <c r="O218" s="246"/>
      <c r="P218" s="246"/>
      <c r="Q218" s="246"/>
      <c r="R218" s="246"/>
      <c r="S218" s="246"/>
      <c r="T218" s="247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8" t="s">
        <v>125</v>
      </c>
      <c r="AU218" s="248" t="s">
        <v>85</v>
      </c>
      <c r="AV218" s="14" t="s">
        <v>85</v>
      </c>
      <c r="AW218" s="14" t="s">
        <v>32</v>
      </c>
      <c r="AX218" s="14" t="s">
        <v>75</v>
      </c>
      <c r="AY218" s="248" t="s">
        <v>117</v>
      </c>
    </row>
    <row r="219" s="14" customFormat="1">
      <c r="A219" s="14"/>
      <c r="B219" s="238"/>
      <c r="C219" s="239"/>
      <c r="D219" s="229" t="s">
        <v>125</v>
      </c>
      <c r="E219" s="240" t="s">
        <v>1</v>
      </c>
      <c r="F219" s="241" t="s">
        <v>264</v>
      </c>
      <c r="G219" s="239"/>
      <c r="H219" s="242">
        <v>24.199999999999999</v>
      </c>
      <c r="I219" s="243"/>
      <c r="J219" s="239"/>
      <c r="K219" s="239"/>
      <c r="L219" s="244"/>
      <c r="M219" s="245"/>
      <c r="N219" s="246"/>
      <c r="O219" s="246"/>
      <c r="P219" s="246"/>
      <c r="Q219" s="246"/>
      <c r="R219" s="246"/>
      <c r="S219" s="246"/>
      <c r="T219" s="247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8" t="s">
        <v>125</v>
      </c>
      <c r="AU219" s="248" t="s">
        <v>85</v>
      </c>
      <c r="AV219" s="14" t="s">
        <v>85</v>
      </c>
      <c r="AW219" s="14" t="s">
        <v>32</v>
      </c>
      <c r="AX219" s="14" t="s">
        <v>75</v>
      </c>
      <c r="AY219" s="248" t="s">
        <v>117</v>
      </c>
    </row>
    <row r="220" s="14" customFormat="1">
      <c r="A220" s="14"/>
      <c r="B220" s="238"/>
      <c r="C220" s="239"/>
      <c r="D220" s="229" t="s">
        <v>125</v>
      </c>
      <c r="E220" s="240" t="s">
        <v>1</v>
      </c>
      <c r="F220" s="241" t="s">
        <v>265</v>
      </c>
      <c r="G220" s="239"/>
      <c r="H220" s="242">
        <v>46</v>
      </c>
      <c r="I220" s="243"/>
      <c r="J220" s="239"/>
      <c r="K220" s="239"/>
      <c r="L220" s="244"/>
      <c r="M220" s="245"/>
      <c r="N220" s="246"/>
      <c r="O220" s="246"/>
      <c r="P220" s="246"/>
      <c r="Q220" s="246"/>
      <c r="R220" s="246"/>
      <c r="S220" s="246"/>
      <c r="T220" s="247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8" t="s">
        <v>125</v>
      </c>
      <c r="AU220" s="248" t="s">
        <v>85</v>
      </c>
      <c r="AV220" s="14" t="s">
        <v>85</v>
      </c>
      <c r="AW220" s="14" t="s">
        <v>32</v>
      </c>
      <c r="AX220" s="14" t="s">
        <v>75</v>
      </c>
      <c r="AY220" s="248" t="s">
        <v>117</v>
      </c>
    </row>
    <row r="221" s="16" customFormat="1">
      <c r="A221" s="16"/>
      <c r="B221" s="260"/>
      <c r="C221" s="261"/>
      <c r="D221" s="229" t="s">
        <v>125</v>
      </c>
      <c r="E221" s="262" t="s">
        <v>1</v>
      </c>
      <c r="F221" s="263" t="s">
        <v>234</v>
      </c>
      <c r="G221" s="261"/>
      <c r="H221" s="264">
        <v>1075.0999999999999</v>
      </c>
      <c r="I221" s="265"/>
      <c r="J221" s="261"/>
      <c r="K221" s="261"/>
      <c r="L221" s="266"/>
      <c r="M221" s="267"/>
      <c r="N221" s="268"/>
      <c r="O221" s="268"/>
      <c r="P221" s="268"/>
      <c r="Q221" s="268"/>
      <c r="R221" s="268"/>
      <c r="S221" s="268"/>
      <c r="T221" s="269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T221" s="270" t="s">
        <v>125</v>
      </c>
      <c r="AU221" s="270" t="s">
        <v>85</v>
      </c>
      <c r="AV221" s="16" t="s">
        <v>123</v>
      </c>
      <c r="AW221" s="16" t="s">
        <v>32</v>
      </c>
      <c r="AX221" s="16" t="s">
        <v>83</v>
      </c>
      <c r="AY221" s="270" t="s">
        <v>117</v>
      </c>
    </row>
    <row r="222" s="2" customFormat="1" ht="24.15" customHeight="1">
      <c r="A222" s="39"/>
      <c r="B222" s="40"/>
      <c r="C222" s="215" t="s">
        <v>266</v>
      </c>
      <c r="D222" s="215" t="s">
        <v>119</v>
      </c>
      <c r="E222" s="216" t="s">
        <v>267</v>
      </c>
      <c r="F222" s="217" t="s">
        <v>268</v>
      </c>
      <c r="G222" s="218" t="s">
        <v>148</v>
      </c>
      <c r="H222" s="219">
        <v>1075.0999999999999</v>
      </c>
      <c r="I222" s="220"/>
      <c r="J222" s="219">
        <f>ROUND(I222*H222,2)</f>
        <v>0</v>
      </c>
      <c r="K222" s="217" t="s">
        <v>131</v>
      </c>
      <c r="L222" s="45"/>
      <c r="M222" s="221" t="s">
        <v>1</v>
      </c>
      <c r="N222" s="222" t="s">
        <v>40</v>
      </c>
      <c r="O222" s="92"/>
      <c r="P222" s="223">
        <f>O222*H222</f>
        <v>0</v>
      </c>
      <c r="Q222" s="223">
        <v>0</v>
      </c>
      <c r="R222" s="223">
        <f>Q222*H222</f>
        <v>0</v>
      </c>
      <c r="S222" s="223">
        <v>0</v>
      </c>
      <c r="T222" s="224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5" t="s">
        <v>123</v>
      </c>
      <c r="AT222" s="225" t="s">
        <v>119</v>
      </c>
      <c r="AU222" s="225" t="s">
        <v>85</v>
      </c>
      <c r="AY222" s="18" t="s">
        <v>117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8" t="s">
        <v>83</v>
      </c>
      <c r="BK222" s="226">
        <f>ROUND(I222*H222,2)</f>
        <v>0</v>
      </c>
      <c r="BL222" s="18" t="s">
        <v>123</v>
      </c>
      <c r="BM222" s="225" t="s">
        <v>269</v>
      </c>
    </row>
    <row r="223" s="14" customFormat="1">
      <c r="A223" s="14"/>
      <c r="B223" s="238"/>
      <c r="C223" s="239"/>
      <c r="D223" s="229" t="s">
        <v>125</v>
      </c>
      <c r="E223" s="240" t="s">
        <v>1</v>
      </c>
      <c r="F223" s="241" t="s">
        <v>270</v>
      </c>
      <c r="G223" s="239"/>
      <c r="H223" s="242">
        <v>1075.0999999999999</v>
      </c>
      <c r="I223" s="243"/>
      <c r="J223" s="239"/>
      <c r="K223" s="239"/>
      <c r="L223" s="244"/>
      <c r="M223" s="245"/>
      <c r="N223" s="246"/>
      <c r="O223" s="246"/>
      <c r="P223" s="246"/>
      <c r="Q223" s="246"/>
      <c r="R223" s="246"/>
      <c r="S223" s="246"/>
      <c r="T223" s="247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8" t="s">
        <v>125</v>
      </c>
      <c r="AU223" s="248" t="s">
        <v>85</v>
      </c>
      <c r="AV223" s="14" t="s">
        <v>85</v>
      </c>
      <c r="AW223" s="14" t="s">
        <v>32</v>
      </c>
      <c r="AX223" s="14" t="s">
        <v>83</v>
      </c>
      <c r="AY223" s="248" t="s">
        <v>117</v>
      </c>
    </row>
    <row r="224" s="2" customFormat="1" ht="37.8" customHeight="1">
      <c r="A224" s="39"/>
      <c r="B224" s="40"/>
      <c r="C224" s="215" t="s">
        <v>271</v>
      </c>
      <c r="D224" s="215" t="s">
        <v>119</v>
      </c>
      <c r="E224" s="216" t="s">
        <v>272</v>
      </c>
      <c r="F224" s="217" t="s">
        <v>273</v>
      </c>
      <c r="G224" s="218" t="s">
        <v>179</v>
      </c>
      <c r="H224" s="219">
        <v>32.399999999999999</v>
      </c>
      <c r="I224" s="220"/>
      <c r="J224" s="219">
        <f>ROUND(I224*H224,2)</f>
        <v>0</v>
      </c>
      <c r="K224" s="217" t="s">
        <v>131</v>
      </c>
      <c r="L224" s="45"/>
      <c r="M224" s="221" t="s">
        <v>1</v>
      </c>
      <c r="N224" s="222" t="s">
        <v>40</v>
      </c>
      <c r="O224" s="92"/>
      <c r="P224" s="223">
        <f>O224*H224</f>
        <v>0</v>
      </c>
      <c r="Q224" s="223">
        <v>0</v>
      </c>
      <c r="R224" s="223">
        <f>Q224*H224</f>
        <v>0</v>
      </c>
      <c r="S224" s="223">
        <v>0</v>
      </c>
      <c r="T224" s="224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5" t="s">
        <v>123</v>
      </c>
      <c r="AT224" s="225" t="s">
        <v>119</v>
      </c>
      <c r="AU224" s="225" t="s">
        <v>85</v>
      </c>
      <c r="AY224" s="18" t="s">
        <v>117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8" t="s">
        <v>83</v>
      </c>
      <c r="BK224" s="226">
        <f>ROUND(I224*H224,2)</f>
        <v>0</v>
      </c>
      <c r="BL224" s="18" t="s">
        <v>123</v>
      </c>
      <c r="BM224" s="225" t="s">
        <v>274</v>
      </c>
    </row>
    <row r="225" s="13" customFormat="1">
      <c r="A225" s="13"/>
      <c r="B225" s="227"/>
      <c r="C225" s="228"/>
      <c r="D225" s="229" t="s">
        <v>125</v>
      </c>
      <c r="E225" s="230" t="s">
        <v>1</v>
      </c>
      <c r="F225" s="231" t="s">
        <v>275</v>
      </c>
      <c r="G225" s="228"/>
      <c r="H225" s="230" t="s">
        <v>1</v>
      </c>
      <c r="I225" s="232"/>
      <c r="J225" s="228"/>
      <c r="K225" s="228"/>
      <c r="L225" s="233"/>
      <c r="M225" s="234"/>
      <c r="N225" s="235"/>
      <c r="O225" s="235"/>
      <c r="P225" s="235"/>
      <c r="Q225" s="235"/>
      <c r="R225" s="235"/>
      <c r="S225" s="235"/>
      <c r="T225" s="23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7" t="s">
        <v>125</v>
      </c>
      <c r="AU225" s="237" t="s">
        <v>85</v>
      </c>
      <c r="AV225" s="13" t="s">
        <v>83</v>
      </c>
      <c r="AW225" s="13" t="s">
        <v>32</v>
      </c>
      <c r="AX225" s="13" t="s">
        <v>75</v>
      </c>
      <c r="AY225" s="237" t="s">
        <v>117</v>
      </c>
    </row>
    <row r="226" s="14" customFormat="1">
      <c r="A226" s="14"/>
      <c r="B226" s="238"/>
      <c r="C226" s="239"/>
      <c r="D226" s="229" t="s">
        <v>125</v>
      </c>
      <c r="E226" s="240" t="s">
        <v>1</v>
      </c>
      <c r="F226" s="241" t="s">
        <v>276</v>
      </c>
      <c r="G226" s="239"/>
      <c r="H226" s="242">
        <v>32.399999999999999</v>
      </c>
      <c r="I226" s="243"/>
      <c r="J226" s="239"/>
      <c r="K226" s="239"/>
      <c r="L226" s="244"/>
      <c r="M226" s="245"/>
      <c r="N226" s="246"/>
      <c r="O226" s="246"/>
      <c r="P226" s="246"/>
      <c r="Q226" s="246"/>
      <c r="R226" s="246"/>
      <c r="S226" s="246"/>
      <c r="T226" s="247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8" t="s">
        <v>125</v>
      </c>
      <c r="AU226" s="248" t="s">
        <v>85</v>
      </c>
      <c r="AV226" s="14" t="s">
        <v>85</v>
      </c>
      <c r="AW226" s="14" t="s">
        <v>32</v>
      </c>
      <c r="AX226" s="14" t="s">
        <v>83</v>
      </c>
      <c r="AY226" s="248" t="s">
        <v>117</v>
      </c>
    </row>
    <row r="227" s="2" customFormat="1" ht="37.8" customHeight="1">
      <c r="A227" s="39"/>
      <c r="B227" s="40"/>
      <c r="C227" s="215" t="s">
        <v>277</v>
      </c>
      <c r="D227" s="215" t="s">
        <v>119</v>
      </c>
      <c r="E227" s="216" t="s">
        <v>278</v>
      </c>
      <c r="F227" s="217" t="s">
        <v>279</v>
      </c>
      <c r="G227" s="218" t="s">
        <v>179</v>
      </c>
      <c r="H227" s="219">
        <v>969</v>
      </c>
      <c r="I227" s="220"/>
      <c r="J227" s="219">
        <f>ROUND(I227*H227,2)</f>
        <v>0</v>
      </c>
      <c r="K227" s="217" t="s">
        <v>131</v>
      </c>
      <c r="L227" s="45"/>
      <c r="M227" s="221" t="s">
        <v>1</v>
      </c>
      <c r="N227" s="222" t="s">
        <v>40</v>
      </c>
      <c r="O227" s="92"/>
      <c r="P227" s="223">
        <f>O227*H227</f>
        <v>0</v>
      </c>
      <c r="Q227" s="223">
        <v>0</v>
      </c>
      <c r="R227" s="223">
        <f>Q227*H227</f>
        <v>0</v>
      </c>
      <c r="S227" s="223">
        <v>0</v>
      </c>
      <c r="T227" s="224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5" t="s">
        <v>123</v>
      </c>
      <c r="AT227" s="225" t="s">
        <v>119</v>
      </c>
      <c r="AU227" s="225" t="s">
        <v>85</v>
      </c>
      <c r="AY227" s="18" t="s">
        <v>117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8" t="s">
        <v>83</v>
      </c>
      <c r="BK227" s="226">
        <f>ROUND(I227*H227,2)</f>
        <v>0</v>
      </c>
      <c r="BL227" s="18" t="s">
        <v>123</v>
      </c>
      <c r="BM227" s="225" t="s">
        <v>280</v>
      </c>
    </row>
    <row r="228" s="13" customFormat="1">
      <c r="A228" s="13"/>
      <c r="B228" s="227"/>
      <c r="C228" s="228"/>
      <c r="D228" s="229" t="s">
        <v>125</v>
      </c>
      <c r="E228" s="230" t="s">
        <v>1</v>
      </c>
      <c r="F228" s="231" t="s">
        <v>281</v>
      </c>
      <c r="G228" s="228"/>
      <c r="H228" s="230" t="s">
        <v>1</v>
      </c>
      <c r="I228" s="232"/>
      <c r="J228" s="228"/>
      <c r="K228" s="228"/>
      <c r="L228" s="233"/>
      <c r="M228" s="234"/>
      <c r="N228" s="235"/>
      <c r="O228" s="235"/>
      <c r="P228" s="235"/>
      <c r="Q228" s="235"/>
      <c r="R228" s="235"/>
      <c r="S228" s="235"/>
      <c r="T228" s="23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7" t="s">
        <v>125</v>
      </c>
      <c r="AU228" s="237" t="s">
        <v>85</v>
      </c>
      <c r="AV228" s="13" t="s">
        <v>83</v>
      </c>
      <c r="AW228" s="13" t="s">
        <v>32</v>
      </c>
      <c r="AX228" s="13" t="s">
        <v>75</v>
      </c>
      <c r="AY228" s="237" t="s">
        <v>117</v>
      </c>
    </row>
    <row r="229" s="14" customFormat="1">
      <c r="A229" s="14"/>
      <c r="B229" s="238"/>
      <c r="C229" s="239"/>
      <c r="D229" s="229" t="s">
        <v>125</v>
      </c>
      <c r="E229" s="240" t="s">
        <v>1</v>
      </c>
      <c r="F229" s="241" t="s">
        <v>282</v>
      </c>
      <c r="G229" s="239"/>
      <c r="H229" s="242">
        <v>969</v>
      </c>
      <c r="I229" s="243"/>
      <c r="J229" s="239"/>
      <c r="K229" s="239"/>
      <c r="L229" s="244"/>
      <c r="M229" s="245"/>
      <c r="N229" s="246"/>
      <c r="O229" s="246"/>
      <c r="P229" s="246"/>
      <c r="Q229" s="246"/>
      <c r="R229" s="246"/>
      <c r="S229" s="246"/>
      <c r="T229" s="247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8" t="s">
        <v>125</v>
      </c>
      <c r="AU229" s="248" t="s">
        <v>85</v>
      </c>
      <c r="AV229" s="14" t="s">
        <v>85</v>
      </c>
      <c r="AW229" s="14" t="s">
        <v>32</v>
      </c>
      <c r="AX229" s="14" t="s">
        <v>83</v>
      </c>
      <c r="AY229" s="248" t="s">
        <v>117</v>
      </c>
    </row>
    <row r="230" s="2" customFormat="1" ht="37.8" customHeight="1">
      <c r="A230" s="39"/>
      <c r="B230" s="40"/>
      <c r="C230" s="215" t="s">
        <v>7</v>
      </c>
      <c r="D230" s="215" t="s">
        <v>119</v>
      </c>
      <c r="E230" s="216" t="s">
        <v>283</v>
      </c>
      <c r="F230" s="217" t="s">
        <v>284</v>
      </c>
      <c r="G230" s="218" t="s">
        <v>179</v>
      </c>
      <c r="H230" s="219">
        <v>4845</v>
      </c>
      <c r="I230" s="220"/>
      <c r="J230" s="219">
        <f>ROUND(I230*H230,2)</f>
        <v>0</v>
      </c>
      <c r="K230" s="217" t="s">
        <v>131</v>
      </c>
      <c r="L230" s="45"/>
      <c r="M230" s="221" t="s">
        <v>1</v>
      </c>
      <c r="N230" s="222" t="s">
        <v>40</v>
      </c>
      <c r="O230" s="92"/>
      <c r="P230" s="223">
        <f>O230*H230</f>
        <v>0</v>
      </c>
      <c r="Q230" s="223">
        <v>0</v>
      </c>
      <c r="R230" s="223">
        <f>Q230*H230</f>
        <v>0</v>
      </c>
      <c r="S230" s="223">
        <v>0</v>
      </c>
      <c r="T230" s="224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5" t="s">
        <v>123</v>
      </c>
      <c r="AT230" s="225" t="s">
        <v>119</v>
      </c>
      <c r="AU230" s="225" t="s">
        <v>85</v>
      </c>
      <c r="AY230" s="18" t="s">
        <v>117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8" t="s">
        <v>83</v>
      </c>
      <c r="BK230" s="226">
        <f>ROUND(I230*H230,2)</f>
        <v>0</v>
      </c>
      <c r="BL230" s="18" t="s">
        <v>123</v>
      </c>
      <c r="BM230" s="225" t="s">
        <v>285</v>
      </c>
    </row>
    <row r="231" s="13" customFormat="1">
      <c r="A231" s="13"/>
      <c r="B231" s="227"/>
      <c r="C231" s="228"/>
      <c r="D231" s="229" t="s">
        <v>125</v>
      </c>
      <c r="E231" s="230" t="s">
        <v>1</v>
      </c>
      <c r="F231" s="231" t="s">
        <v>286</v>
      </c>
      <c r="G231" s="228"/>
      <c r="H231" s="230" t="s">
        <v>1</v>
      </c>
      <c r="I231" s="232"/>
      <c r="J231" s="228"/>
      <c r="K231" s="228"/>
      <c r="L231" s="233"/>
      <c r="M231" s="234"/>
      <c r="N231" s="235"/>
      <c r="O231" s="235"/>
      <c r="P231" s="235"/>
      <c r="Q231" s="235"/>
      <c r="R231" s="235"/>
      <c r="S231" s="235"/>
      <c r="T231" s="23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7" t="s">
        <v>125</v>
      </c>
      <c r="AU231" s="237" t="s">
        <v>85</v>
      </c>
      <c r="AV231" s="13" t="s">
        <v>83</v>
      </c>
      <c r="AW231" s="13" t="s">
        <v>32</v>
      </c>
      <c r="AX231" s="13" t="s">
        <v>75</v>
      </c>
      <c r="AY231" s="237" t="s">
        <v>117</v>
      </c>
    </row>
    <row r="232" s="14" customFormat="1">
      <c r="A232" s="14"/>
      <c r="B232" s="238"/>
      <c r="C232" s="239"/>
      <c r="D232" s="229" t="s">
        <v>125</v>
      </c>
      <c r="E232" s="240" t="s">
        <v>1</v>
      </c>
      <c r="F232" s="241" t="s">
        <v>287</v>
      </c>
      <c r="G232" s="239"/>
      <c r="H232" s="242">
        <v>4845</v>
      </c>
      <c r="I232" s="243"/>
      <c r="J232" s="239"/>
      <c r="K232" s="239"/>
      <c r="L232" s="244"/>
      <c r="M232" s="245"/>
      <c r="N232" s="246"/>
      <c r="O232" s="246"/>
      <c r="P232" s="246"/>
      <c r="Q232" s="246"/>
      <c r="R232" s="246"/>
      <c r="S232" s="246"/>
      <c r="T232" s="247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8" t="s">
        <v>125</v>
      </c>
      <c r="AU232" s="248" t="s">
        <v>85</v>
      </c>
      <c r="AV232" s="14" t="s">
        <v>85</v>
      </c>
      <c r="AW232" s="14" t="s">
        <v>32</v>
      </c>
      <c r="AX232" s="14" t="s">
        <v>83</v>
      </c>
      <c r="AY232" s="248" t="s">
        <v>117</v>
      </c>
    </row>
    <row r="233" s="2" customFormat="1" ht="24.15" customHeight="1">
      <c r="A233" s="39"/>
      <c r="B233" s="40"/>
      <c r="C233" s="215" t="s">
        <v>288</v>
      </c>
      <c r="D233" s="215" t="s">
        <v>119</v>
      </c>
      <c r="E233" s="216" t="s">
        <v>289</v>
      </c>
      <c r="F233" s="217" t="s">
        <v>290</v>
      </c>
      <c r="G233" s="218" t="s">
        <v>179</v>
      </c>
      <c r="H233" s="219">
        <v>16.199999999999999</v>
      </c>
      <c r="I233" s="220"/>
      <c r="J233" s="219">
        <f>ROUND(I233*H233,2)</f>
        <v>0</v>
      </c>
      <c r="K233" s="217" t="s">
        <v>131</v>
      </c>
      <c r="L233" s="45"/>
      <c r="M233" s="221" t="s">
        <v>1</v>
      </c>
      <c r="N233" s="222" t="s">
        <v>40</v>
      </c>
      <c r="O233" s="92"/>
      <c r="P233" s="223">
        <f>O233*H233</f>
        <v>0</v>
      </c>
      <c r="Q233" s="223">
        <v>0</v>
      </c>
      <c r="R233" s="223">
        <f>Q233*H233</f>
        <v>0</v>
      </c>
      <c r="S233" s="223">
        <v>0</v>
      </c>
      <c r="T233" s="224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5" t="s">
        <v>123</v>
      </c>
      <c r="AT233" s="225" t="s">
        <v>119</v>
      </c>
      <c r="AU233" s="225" t="s">
        <v>85</v>
      </c>
      <c r="AY233" s="18" t="s">
        <v>117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8" t="s">
        <v>83</v>
      </c>
      <c r="BK233" s="226">
        <f>ROUND(I233*H233,2)</f>
        <v>0</v>
      </c>
      <c r="BL233" s="18" t="s">
        <v>123</v>
      </c>
      <c r="BM233" s="225" t="s">
        <v>291</v>
      </c>
    </row>
    <row r="234" s="13" customFormat="1">
      <c r="A234" s="13"/>
      <c r="B234" s="227"/>
      <c r="C234" s="228"/>
      <c r="D234" s="229" t="s">
        <v>125</v>
      </c>
      <c r="E234" s="230" t="s">
        <v>1</v>
      </c>
      <c r="F234" s="231" t="s">
        <v>292</v>
      </c>
      <c r="G234" s="228"/>
      <c r="H234" s="230" t="s">
        <v>1</v>
      </c>
      <c r="I234" s="232"/>
      <c r="J234" s="228"/>
      <c r="K234" s="228"/>
      <c r="L234" s="233"/>
      <c r="M234" s="234"/>
      <c r="N234" s="235"/>
      <c r="O234" s="235"/>
      <c r="P234" s="235"/>
      <c r="Q234" s="235"/>
      <c r="R234" s="235"/>
      <c r="S234" s="235"/>
      <c r="T234" s="23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7" t="s">
        <v>125</v>
      </c>
      <c r="AU234" s="237" t="s">
        <v>85</v>
      </c>
      <c r="AV234" s="13" t="s">
        <v>83</v>
      </c>
      <c r="AW234" s="13" t="s">
        <v>32</v>
      </c>
      <c r="AX234" s="13" t="s">
        <v>75</v>
      </c>
      <c r="AY234" s="237" t="s">
        <v>117</v>
      </c>
    </row>
    <row r="235" s="14" customFormat="1">
      <c r="A235" s="14"/>
      <c r="B235" s="238"/>
      <c r="C235" s="239"/>
      <c r="D235" s="229" t="s">
        <v>125</v>
      </c>
      <c r="E235" s="240" t="s">
        <v>1</v>
      </c>
      <c r="F235" s="241" t="s">
        <v>293</v>
      </c>
      <c r="G235" s="239"/>
      <c r="H235" s="242">
        <v>16.199999999999999</v>
      </c>
      <c r="I235" s="243"/>
      <c r="J235" s="239"/>
      <c r="K235" s="239"/>
      <c r="L235" s="244"/>
      <c r="M235" s="245"/>
      <c r="N235" s="246"/>
      <c r="O235" s="246"/>
      <c r="P235" s="246"/>
      <c r="Q235" s="246"/>
      <c r="R235" s="246"/>
      <c r="S235" s="246"/>
      <c r="T235" s="247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8" t="s">
        <v>125</v>
      </c>
      <c r="AU235" s="248" t="s">
        <v>85</v>
      </c>
      <c r="AV235" s="14" t="s">
        <v>85</v>
      </c>
      <c r="AW235" s="14" t="s">
        <v>32</v>
      </c>
      <c r="AX235" s="14" t="s">
        <v>83</v>
      </c>
      <c r="AY235" s="248" t="s">
        <v>117</v>
      </c>
    </row>
    <row r="236" s="2" customFormat="1" ht="33" customHeight="1">
      <c r="A236" s="39"/>
      <c r="B236" s="40"/>
      <c r="C236" s="215" t="s">
        <v>294</v>
      </c>
      <c r="D236" s="215" t="s">
        <v>119</v>
      </c>
      <c r="E236" s="216" t="s">
        <v>295</v>
      </c>
      <c r="F236" s="217" t="s">
        <v>296</v>
      </c>
      <c r="G236" s="218" t="s">
        <v>297</v>
      </c>
      <c r="H236" s="219">
        <v>1550.4000000000001</v>
      </c>
      <c r="I236" s="220"/>
      <c r="J236" s="219">
        <f>ROUND(I236*H236,2)</f>
        <v>0</v>
      </c>
      <c r="K236" s="217" t="s">
        <v>131</v>
      </c>
      <c r="L236" s="45"/>
      <c r="M236" s="221" t="s">
        <v>1</v>
      </c>
      <c r="N236" s="222" t="s">
        <v>40</v>
      </c>
      <c r="O236" s="92"/>
      <c r="P236" s="223">
        <f>O236*H236</f>
        <v>0</v>
      </c>
      <c r="Q236" s="223">
        <v>0</v>
      </c>
      <c r="R236" s="223">
        <f>Q236*H236</f>
        <v>0</v>
      </c>
      <c r="S236" s="223">
        <v>0</v>
      </c>
      <c r="T236" s="224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5" t="s">
        <v>123</v>
      </c>
      <c r="AT236" s="225" t="s">
        <v>119</v>
      </c>
      <c r="AU236" s="225" t="s">
        <v>85</v>
      </c>
      <c r="AY236" s="18" t="s">
        <v>117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8" t="s">
        <v>83</v>
      </c>
      <c r="BK236" s="226">
        <f>ROUND(I236*H236,2)</f>
        <v>0</v>
      </c>
      <c r="BL236" s="18" t="s">
        <v>123</v>
      </c>
      <c r="BM236" s="225" t="s">
        <v>298</v>
      </c>
    </row>
    <row r="237" s="14" customFormat="1">
      <c r="A237" s="14"/>
      <c r="B237" s="238"/>
      <c r="C237" s="239"/>
      <c r="D237" s="229" t="s">
        <v>125</v>
      </c>
      <c r="E237" s="240" t="s">
        <v>1</v>
      </c>
      <c r="F237" s="241" t="s">
        <v>299</v>
      </c>
      <c r="G237" s="239"/>
      <c r="H237" s="242">
        <v>1550.4000000000001</v>
      </c>
      <c r="I237" s="243"/>
      <c r="J237" s="239"/>
      <c r="K237" s="239"/>
      <c r="L237" s="244"/>
      <c r="M237" s="245"/>
      <c r="N237" s="246"/>
      <c r="O237" s="246"/>
      <c r="P237" s="246"/>
      <c r="Q237" s="246"/>
      <c r="R237" s="246"/>
      <c r="S237" s="246"/>
      <c r="T237" s="24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8" t="s">
        <v>125</v>
      </c>
      <c r="AU237" s="248" t="s">
        <v>85</v>
      </c>
      <c r="AV237" s="14" t="s">
        <v>85</v>
      </c>
      <c r="AW237" s="14" t="s">
        <v>32</v>
      </c>
      <c r="AX237" s="14" t="s">
        <v>83</v>
      </c>
      <c r="AY237" s="248" t="s">
        <v>117</v>
      </c>
    </row>
    <row r="238" s="2" customFormat="1" ht="24.15" customHeight="1">
      <c r="A238" s="39"/>
      <c r="B238" s="40"/>
      <c r="C238" s="215" t="s">
        <v>300</v>
      </c>
      <c r="D238" s="215" t="s">
        <v>119</v>
      </c>
      <c r="E238" s="216" t="s">
        <v>301</v>
      </c>
      <c r="F238" s="217" t="s">
        <v>302</v>
      </c>
      <c r="G238" s="218" t="s">
        <v>179</v>
      </c>
      <c r="H238" s="219">
        <v>16.199999999999999</v>
      </c>
      <c r="I238" s="220"/>
      <c r="J238" s="219">
        <f>ROUND(I238*H238,2)</f>
        <v>0</v>
      </c>
      <c r="K238" s="217" t="s">
        <v>131</v>
      </c>
      <c r="L238" s="45"/>
      <c r="M238" s="221" t="s">
        <v>1</v>
      </c>
      <c r="N238" s="222" t="s">
        <v>40</v>
      </c>
      <c r="O238" s="92"/>
      <c r="P238" s="223">
        <f>O238*H238</f>
        <v>0</v>
      </c>
      <c r="Q238" s="223">
        <v>0</v>
      </c>
      <c r="R238" s="223">
        <f>Q238*H238</f>
        <v>0</v>
      </c>
      <c r="S238" s="223">
        <v>0</v>
      </c>
      <c r="T238" s="224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5" t="s">
        <v>123</v>
      </c>
      <c r="AT238" s="225" t="s">
        <v>119</v>
      </c>
      <c r="AU238" s="225" t="s">
        <v>85</v>
      </c>
      <c r="AY238" s="18" t="s">
        <v>117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8" t="s">
        <v>83</v>
      </c>
      <c r="BK238" s="226">
        <f>ROUND(I238*H238,2)</f>
        <v>0</v>
      </c>
      <c r="BL238" s="18" t="s">
        <v>123</v>
      </c>
      <c r="BM238" s="225" t="s">
        <v>303</v>
      </c>
    </row>
    <row r="239" s="14" customFormat="1">
      <c r="A239" s="14"/>
      <c r="B239" s="238"/>
      <c r="C239" s="239"/>
      <c r="D239" s="229" t="s">
        <v>125</v>
      </c>
      <c r="E239" s="240" t="s">
        <v>1</v>
      </c>
      <c r="F239" s="241" t="s">
        <v>304</v>
      </c>
      <c r="G239" s="239"/>
      <c r="H239" s="242">
        <v>985.20000000000005</v>
      </c>
      <c r="I239" s="243"/>
      <c r="J239" s="239"/>
      <c r="K239" s="239"/>
      <c r="L239" s="244"/>
      <c r="M239" s="245"/>
      <c r="N239" s="246"/>
      <c r="O239" s="246"/>
      <c r="P239" s="246"/>
      <c r="Q239" s="246"/>
      <c r="R239" s="246"/>
      <c r="S239" s="246"/>
      <c r="T239" s="247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8" t="s">
        <v>125</v>
      </c>
      <c r="AU239" s="248" t="s">
        <v>85</v>
      </c>
      <c r="AV239" s="14" t="s">
        <v>85</v>
      </c>
      <c r="AW239" s="14" t="s">
        <v>32</v>
      </c>
      <c r="AX239" s="14" t="s">
        <v>75</v>
      </c>
      <c r="AY239" s="248" t="s">
        <v>117</v>
      </c>
    </row>
    <row r="240" s="13" customFormat="1">
      <c r="A240" s="13"/>
      <c r="B240" s="227"/>
      <c r="C240" s="228"/>
      <c r="D240" s="229" t="s">
        <v>125</v>
      </c>
      <c r="E240" s="230" t="s">
        <v>1</v>
      </c>
      <c r="F240" s="231" t="s">
        <v>305</v>
      </c>
      <c r="G240" s="228"/>
      <c r="H240" s="230" t="s">
        <v>1</v>
      </c>
      <c r="I240" s="232"/>
      <c r="J240" s="228"/>
      <c r="K240" s="228"/>
      <c r="L240" s="233"/>
      <c r="M240" s="234"/>
      <c r="N240" s="235"/>
      <c r="O240" s="235"/>
      <c r="P240" s="235"/>
      <c r="Q240" s="235"/>
      <c r="R240" s="235"/>
      <c r="S240" s="235"/>
      <c r="T240" s="23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7" t="s">
        <v>125</v>
      </c>
      <c r="AU240" s="237" t="s">
        <v>85</v>
      </c>
      <c r="AV240" s="13" t="s">
        <v>83</v>
      </c>
      <c r="AW240" s="13" t="s">
        <v>32</v>
      </c>
      <c r="AX240" s="13" t="s">
        <v>75</v>
      </c>
      <c r="AY240" s="237" t="s">
        <v>117</v>
      </c>
    </row>
    <row r="241" s="14" customFormat="1">
      <c r="A241" s="14"/>
      <c r="B241" s="238"/>
      <c r="C241" s="239"/>
      <c r="D241" s="229" t="s">
        <v>125</v>
      </c>
      <c r="E241" s="240" t="s">
        <v>1</v>
      </c>
      <c r="F241" s="241" t="s">
        <v>306</v>
      </c>
      <c r="G241" s="239"/>
      <c r="H241" s="242">
        <v>-53.200000000000003</v>
      </c>
      <c r="I241" s="243"/>
      <c r="J241" s="239"/>
      <c r="K241" s="239"/>
      <c r="L241" s="244"/>
      <c r="M241" s="245"/>
      <c r="N241" s="246"/>
      <c r="O241" s="246"/>
      <c r="P241" s="246"/>
      <c r="Q241" s="246"/>
      <c r="R241" s="246"/>
      <c r="S241" s="246"/>
      <c r="T241" s="247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8" t="s">
        <v>125</v>
      </c>
      <c r="AU241" s="248" t="s">
        <v>85</v>
      </c>
      <c r="AV241" s="14" t="s">
        <v>85</v>
      </c>
      <c r="AW241" s="14" t="s">
        <v>32</v>
      </c>
      <c r="AX241" s="14" t="s">
        <v>75</v>
      </c>
      <c r="AY241" s="248" t="s">
        <v>117</v>
      </c>
    </row>
    <row r="242" s="14" customFormat="1">
      <c r="A242" s="14"/>
      <c r="B242" s="238"/>
      <c r="C242" s="239"/>
      <c r="D242" s="229" t="s">
        <v>125</v>
      </c>
      <c r="E242" s="240" t="s">
        <v>1</v>
      </c>
      <c r="F242" s="241" t="s">
        <v>307</v>
      </c>
      <c r="G242" s="239"/>
      <c r="H242" s="242">
        <v>-12.1</v>
      </c>
      <c r="I242" s="243"/>
      <c r="J242" s="239"/>
      <c r="K242" s="239"/>
      <c r="L242" s="244"/>
      <c r="M242" s="245"/>
      <c r="N242" s="246"/>
      <c r="O242" s="246"/>
      <c r="P242" s="246"/>
      <c r="Q242" s="246"/>
      <c r="R242" s="246"/>
      <c r="S242" s="246"/>
      <c r="T242" s="247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8" t="s">
        <v>125</v>
      </c>
      <c r="AU242" s="248" t="s">
        <v>85</v>
      </c>
      <c r="AV242" s="14" t="s">
        <v>85</v>
      </c>
      <c r="AW242" s="14" t="s">
        <v>32</v>
      </c>
      <c r="AX242" s="14" t="s">
        <v>75</v>
      </c>
      <c r="AY242" s="248" t="s">
        <v>117</v>
      </c>
    </row>
    <row r="243" s="13" customFormat="1">
      <c r="A243" s="13"/>
      <c r="B243" s="227"/>
      <c r="C243" s="228"/>
      <c r="D243" s="229" t="s">
        <v>125</v>
      </c>
      <c r="E243" s="230" t="s">
        <v>1</v>
      </c>
      <c r="F243" s="231" t="s">
        <v>308</v>
      </c>
      <c r="G243" s="228"/>
      <c r="H243" s="230" t="s">
        <v>1</v>
      </c>
      <c r="I243" s="232"/>
      <c r="J243" s="228"/>
      <c r="K243" s="228"/>
      <c r="L243" s="233"/>
      <c r="M243" s="234"/>
      <c r="N243" s="235"/>
      <c r="O243" s="235"/>
      <c r="P243" s="235"/>
      <c r="Q243" s="235"/>
      <c r="R243" s="235"/>
      <c r="S243" s="235"/>
      <c r="T243" s="23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7" t="s">
        <v>125</v>
      </c>
      <c r="AU243" s="237" t="s">
        <v>85</v>
      </c>
      <c r="AV243" s="13" t="s">
        <v>83</v>
      </c>
      <c r="AW243" s="13" t="s">
        <v>32</v>
      </c>
      <c r="AX243" s="13" t="s">
        <v>75</v>
      </c>
      <c r="AY243" s="237" t="s">
        <v>117</v>
      </c>
    </row>
    <row r="244" s="14" customFormat="1">
      <c r="A244" s="14"/>
      <c r="B244" s="238"/>
      <c r="C244" s="239"/>
      <c r="D244" s="229" t="s">
        <v>125</v>
      </c>
      <c r="E244" s="240" t="s">
        <v>1</v>
      </c>
      <c r="F244" s="241" t="s">
        <v>309</v>
      </c>
      <c r="G244" s="239"/>
      <c r="H244" s="242">
        <v>-11.800000000000001</v>
      </c>
      <c r="I244" s="243"/>
      <c r="J244" s="239"/>
      <c r="K244" s="239"/>
      <c r="L244" s="244"/>
      <c r="M244" s="245"/>
      <c r="N244" s="246"/>
      <c r="O244" s="246"/>
      <c r="P244" s="246"/>
      <c r="Q244" s="246"/>
      <c r="R244" s="246"/>
      <c r="S244" s="246"/>
      <c r="T244" s="247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8" t="s">
        <v>125</v>
      </c>
      <c r="AU244" s="248" t="s">
        <v>85</v>
      </c>
      <c r="AV244" s="14" t="s">
        <v>85</v>
      </c>
      <c r="AW244" s="14" t="s">
        <v>32</v>
      </c>
      <c r="AX244" s="14" t="s">
        <v>75</v>
      </c>
      <c r="AY244" s="248" t="s">
        <v>117</v>
      </c>
    </row>
    <row r="245" s="13" customFormat="1">
      <c r="A245" s="13"/>
      <c r="B245" s="227"/>
      <c r="C245" s="228"/>
      <c r="D245" s="229" t="s">
        <v>125</v>
      </c>
      <c r="E245" s="230" t="s">
        <v>1</v>
      </c>
      <c r="F245" s="231" t="s">
        <v>310</v>
      </c>
      <c r="G245" s="228"/>
      <c r="H245" s="230" t="s">
        <v>1</v>
      </c>
      <c r="I245" s="232"/>
      <c r="J245" s="228"/>
      <c r="K245" s="228"/>
      <c r="L245" s="233"/>
      <c r="M245" s="234"/>
      <c r="N245" s="235"/>
      <c r="O245" s="235"/>
      <c r="P245" s="235"/>
      <c r="Q245" s="235"/>
      <c r="R245" s="235"/>
      <c r="S245" s="235"/>
      <c r="T245" s="23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7" t="s">
        <v>125</v>
      </c>
      <c r="AU245" s="237" t="s">
        <v>85</v>
      </c>
      <c r="AV245" s="13" t="s">
        <v>83</v>
      </c>
      <c r="AW245" s="13" t="s">
        <v>32</v>
      </c>
      <c r="AX245" s="13" t="s">
        <v>75</v>
      </c>
      <c r="AY245" s="237" t="s">
        <v>117</v>
      </c>
    </row>
    <row r="246" s="14" customFormat="1">
      <c r="A246" s="14"/>
      <c r="B246" s="238"/>
      <c r="C246" s="239"/>
      <c r="D246" s="229" t="s">
        <v>125</v>
      </c>
      <c r="E246" s="240" t="s">
        <v>1</v>
      </c>
      <c r="F246" s="241" t="s">
        <v>311</v>
      </c>
      <c r="G246" s="239"/>
      <c r="H246" s="242">
        <v>-56.899999999999999</v>
      </c>
      <c r="I246" s="243"/>
      <c r="J246" s="239"/>
      <c r="K246" s="239"/>
      <c r="L246" s="244"/>
      <c r="M246" s="245"/>
      <c r="N246" s="246"/>
      <c r="O246" s="246"/>
      <c r="P246" s="246"/>
      <c r="Q246" s="246"/>
      <c r="R246" s="246"/>
      <c r="S246" s="246"/>
      <c r="T246" s="247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8" t="s">
        <v>125</v>
      </c>
      <c r="AU246" s="248" t="s">
        <v>85</v>
      </c>
      <c r="AV246" s="14" t="s">
        <v>85</v>
      </c>
      <c r="AW246" s="14" t="s">
        <v>32</v>
      </c>
      <c r="AX246" s="14" t="s">
        <v>75</v>
      </c>
      <c r="AY246" s="248" t="s">
        <v>117</v>
      </c>
    </row>
    <row r="247" s="13" customFormat="1">
      <c r="A247" s="13"/>
      <c r="B247" s="227"/>
      <c r="C247" s="228"/>
      <c r="D247" s="229" t="s">
        <v>125</v>
      </c>
      <c r="E247" s="230" t="s">
        <v>1</v>
      </c>
      <c r="F247" s="231" t="s">
        <v>312</v>
      </c>
      <c r="G247" s="228"/>
      <c r="H247" s="230" t="s">
        <v>1</v>
      </c>
      <c r="I247" s="232"/>
      <c r="J247" s="228"/>
      <c r="K247" s="228"/>
      <c r="L247" s="233"/>
      <c r="M247" s="234"/>
      <c r="N247" s="235"/>
      <c r="O247" s="235"/>
      <c r="P247" s="235"/>
      <c r="Q247" s="235"/>
      <c r="R247" s="235"/>
      <c r="S247" s="235"/>
      <c r="T247" s="23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7" t="s">
        <v>125</v>
      </c>
      <c r="AU247" s="237" t="s">
        <v>85</v>
      </c>
      <c r="AV247" s="13" t="s">
        <v>83</v>
      </c>
      <c r="AW247" s="13" t="s">
        <v>32</v>
      </c>
      <c r="AX247" s="13" t="s">
        <v>75</v>
      </c>
      <c r="AY247" s="237" t="s">
        <v>117</v>
      </c>
    </row>
    <row r="248" s="14" customFormat="1">
      <c r="A248" s="14"/>
      <c r="B248" s="238"/>
      <c r="C248" s="239"/>
      <c r="D248" s="229" t="s">
        <v>125</v>
      </c>
      <c r="E248" s="240" t="s">
        <v>1</v>
      </c>
      <c r="F248" s="241" t="s">
        <v>313</v>
      </c>
      <c r="G248" s="239"/>
      <c r="H248" s="242">
        <v>-77.400000000000006</v>
      </c>
      <c r="I248" s="243"/>
      <c r="J248" s="239"/>
      <c r="K248" s="239"/>
      <c r="L248" s="244"/>
      <c r="M248" s="245"/>
      <c r="N248" s="246"/>
      <c r="O248" s="246"/>
      <c r="P248" s="246"/>
      <c r="Q248" s="246"/>
      <c r="R248" s="246"/>
      <c r="S248" s="246"/>
      <c r="T248" s="247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8" t="s">
        <v>125</v>
      </c>
      <c r="AU248" s="248" t="s">
        <v>85</v>
      </c>
      <c r="AV248" s="14" t="s">
        <v>85</v>
      </c>
      <c r="AW248" s="14" t="s">
        <v>32</v>
      </c>
      <c r="AX248" s="14" t="s">
        <v>75</v>
      </c>
      <c r="AY248" s="248" t="s">
        <v>117</v>
      </c>
    </row>
    <row r="249" s="13" customFormat="1">
      <c r="A249" s="13"/>
      <c r="B249" s="227"/>
      <c r="C249" s="228"/>
      <c r="D249" s="229" t="s">
        <v>125</v>
      </c>
      <c r="E249" s="230" t="s">
        <v>1</v>
      </c>
      <c r="F249" s="231" t="s">
        <v>314</v>
      </c>
      <c r="G249" s="228"/>
      <c r="H249" s="230" t="s">
        <v>1</v>
      </c>
      <c r="I249" s="232"/>
      <c r="J249" s="228"/>
      <c r="K249" s="228"/>
      <c r="L249" s="233"/>
      <c r="M249" s="234"/>
      <c r="N249" s="235"/>
      <c r="O249" s="235"/>
      <c r="P249" s="235"/>
      <c r="Q249" s="235"/>
      <c r="R249" s="235"/>
      <c r="S249" s="235"/>
      <c r="T249" s="23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7" t="s">
        <v>125</v>
      </c>
      <c r="AU249" s="237" t="s">
        <v>85</v>
      </c>
      <c r="AV249" s="13" t="s">
        <v>83</v>
      </c>
      <c r="AW249" s="13" t="s">
        <v>32</v>
      </c>
      <c r="AX249" s="13" t="s">
        <v>75</v>
      </c>
      <c r="AY249" s="237" t="s">
        <v>117</v>
      </c>
    </row>
    <row r="250" s="14" customFormat="1">
      <c r="A250" s="14"/>
      <c r="B250" s="238"/>
      <c r="C250" s="239"/>
      <c r="D250" s="229" t="s">
        <v>125</v>
      </c>
      <c r="E250" s="240" t="s">
        <v>1</v>
      </c>
      <c r="F250" s="241" t="s">
        <v>315</v>
      </c>
      <c r="G250" s="239"/>
      <c r="H250" s="242">
        <v>-534.60000000000002</v>
      </c>
      <c r="I250" s="243"/>
      <c r="J250" s="239"/>
      <c r="K250" s="239"/>
      <c r="L250" s="244"/>
      <c r="M250" s="245"/>
      <c r="N250" s="246"/>
      <c r="O250" s="246"/>
      <c r="P250" s="246"/>
      <c r="Q250" s="246"/>
      <c r="R250" s="246"/>
      <c r="S250" s="246"/>
      <c r="T250" s="247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8" t="s">
        <v>125</v>
      </c>
      <c r="AU250" s="248" t="s">
        <v>85</v>
      </c>
      <c r="AV250" s="14" t="s">
        <v>85</v>
      </c>
      <c r="AW250" s="14" t="s">
        <v>32</v>
      </c>
      <c r="AX250" s="14" t="s">
        <v>75</v>
      </c>
      <c r="AY250" s="248" t="s">
        <v>117</v>
      </c>
    </row>
    <row r="251" s="14" customFormat="1">
      <c r="A251" s="14"/>
      <c r="B251" s="238"/>
      <c r="C251" s="239"/>
      <c r="D251" s="229" t="s">
        <v>125</v>
      </c>
      <c r="E251" s="240" t="s">
        <v>1</v>
      </c>
      <c r="F251" s="241" t="s">
        <v>316</v>
      </c>
      <c r="G251" s="239"/>
      <c r="H251" s="242">
        <v>-57.399999999999999</v>
      </c>
      <c r="I251" s="243"/>
      <c r="J251" s="239"/>
      <c r="K251" s="239"/>
      <c r="L251" s="244"/>
      <c r="M251" s="245"/>
      <c r="N251" s="246"/>
      <c r="O251" s="246"/>
      <c r="P251" s="246"/>
      <c r="Q251" s="246"/>
      <c r="R251" s="246"/>
      <c r="S251" s="246"/>
      <c r="T251" s="247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8" t="s">
        <v>125</v>
      </c>
      <c r="AU251" s="248" t="s">
        <v>85</v>
      </c>
      <c r="AV251" s="14" t="s">
        <v>85</v>
      </c>
      <c r="AW251" s="14" t="s">
        <v>32</v>
      </c>
      <c r="AX251" s="14" t="s">
        <v>75</v>
      </c>
      <c r="AY251" s="248" t="s">
        <v>117</v>
      </c>
    </row>
    <row r="252" s="14" customFormat="1">
      <c r="A252" s="14"/>
      <c r="B252" s="238"/>
      <c r="C252" s="239"/>
      <c r="D252" s="229" t="s">
        <v>125</v>
      </c>
      <c r="E252" s="240" t="s">
        <v>1</v>
      </c>
      <c r="F252" s="241" t="s">
        <v>317</v>
      </c>
      <c r="G252" s="239"/>
      <c r="H252" s="242">
        <v>-18.199999999999999</v>
      </c>
      <c r="I252" s="243"/>
      <c r="J252" s="239"/>
      <c r="K252" s="239"/>
      <c r="L252" s="244"/>
      <c r="M252" s="245"/>
      <c r="N252" s="246"/>
      <c r="O252" s="246"/>
      <c r="P252" s="246"/>
      <c r="Q252" s="246"/>
      <c r="R252" s="246"/>
      <c r="S252" s="246"/>
      <c r="T252" s="247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8" t="s">
        <v>125</v>
      </c>
      <c r="AU252" s="248" t="s">
        <v>85</v>
      </c>
      <c r="AV252" s="14" t="s">
        <v>85</v>
      </c>
      <c r="AW252" s="14" t="s">
        <v>32</v>
      </c>
      <c r="AX252" s="14" t="s">
        <v>75</v>
      </c>
      <c r="AY252" s="248" t="s">
        <v>117</v>
      </c>
    </row>
    <row r="253" s="14" customFormat="1">
      <c r="A253" s="14"/>
      <c r="B253" s="238"/>
      <c r="C253" s="239"/>
      <c r="D253" s="229" t="s">
        <v>125</v>
      </c>
      <c r="E253" s="240" t="s">
        <v>1</v>
      </c>
      <c r="F253" s="241" t="s">
        <v>318</v>
      </c>
      <c r="G253" s="239"/>
      <c r="H253" s="242">
        <v>-42</v>
      </c>
      <c r="I253" s="243"/>
      <c r="J253" s="239"/>
      <c r="K253" s="239"/>
      <c r="L253" s="244"/>
      <c r="M253" s="245"/>
      <c r="N253" s="246"/>
      <c r="O253" s="246"/>
      <c r="P253" s="246"/>
      <c r="Q253" s="246"/>
      <c r="R253" s="246"/>
      <c r="S253" s="246"/>
      <c r="T253" s="247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8" t="s">
        <v>125</v>
      </c>
      <c r="AU253" s="248" t="s">
        <v>85</v>
      </c>
      <c r="AV253" s="14" t="s">
        <v>85</v>
      </c>
      <c r="AW253" s="14" t="s">
        <v>32</v>
      </c>
      <c r="AX253" s="14" t="s">
        <v>75</v>
      </c>
      <c r="AY253" s="248" t="s">
        <v>117</v>
      </c>
    </row>
    <row r="254" s="14" customFormat="1">
      <c r="A254" s="14"/>
      <c r="B254" s="238"/>
      <c r="C254" s="239"/>
      <c r="D254" s="229" t="s">
        <v>125</v>
      </c>
      <c r="E254" s="240" t="s">
        <v>1</v>
      </c>
      <c r="F254" s="241" t="s">
        <v>319</v>
      </c>
      <c r="G254" s="239"/>
      <c r="H254" s="242">
        <v>-57.399999999999999</v>
      </c>
      <c r="I254" s="243"/>
      <c r="J254" s="239"/>
      <c r="K254" s="239"/>
      <c r="L254" s="244"/>
      <c r="M254" s="245"/>
      <c r="N254" s="246"/>
      <c r="O254" s="246"/>
      <c r="P254" s="246"/>
      <c r="Q254" s="246"/>
      <c r="R254" s="246"/>
      <c r="S254" s="246"/>
      <c r="T254" s="247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8" t="s">
        <v>125</v>
      </c>
      <c r="AU254" s="248" t="s">
        <v>85</v>
      </c>
      <c r="AV254" s="14" t="s">
        <v>85</v>
      </c>
      <c r="AW254" s="14" t="s">
        <v>32</v>
      </c>
      <c r="AX254" s="14" t="s">
        <v>75</v>
      </c>
      <c r="AY254" s="248" t="s">
        <v>117</v>
      </c>
    </row>
    <row r="255" s="15" customFormat="1">
      <c r="A255" s="15"/>
      <c r="B255" s="249"/>
      <c r="C255" s="250"/>
      <c r="D255" s="229" t="s">
        <v>125</v>
      </c>
      <c r="E255" s="251" t="s">
        <v>1</v>
      </c>
      <c r="F255" s="252" t="s">
        <v>320</v>
      </c>
      <c r="G255" s="250"/>
      <c r="H255" s="253">
        <v>64.200000000000003</v>
      </c>
      <c r="I255" s="254"/>
      <c r="J255" s="250"/>
      <c r="K255" s="250"/>
      <c r="L255" s="255"/>
      <c r="M255" s="256"/>
      <c r="N255" s="257"/>
      <c r="O255" s="257"/>
      <c r="P255" s="257"/>
      <c r="Q255" s="257"/>
      <c r="R255" s="257"/>
      <c r="S255" s="257"/>
      <c r="T255" s="258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59" t="s">
        <v>125</v>
      </c>
      <c r="AU255" s="259" t="s">
        <v>85</v>
      </c>
      <c r="AV255" s="15" t="s">
        <v>134</v>
      </c>
      <c r="AW255" s="15" t="s">
        <v>32</v>
      </c>
      <c r="AX255" s="15" t="s">
        <v>75</v>
      </c>
      <c r="AY255" s="259" t="s">
        <v>117</v>
      </c>
    </row>
    <row r="256" s="13" customFormat="1">
      <c r="A256" s="13"/>
      <c r="B256" s="227"/>
      <c r="C256" s="228"/>
      <c r="D256" s="229" t="s">
        <v>125</v>
      </c>
      <c r="E256" s="230" t="s">
        <v>1</v>
      </c>
      <c r="F256" s="231" t="s">
        <v>321</v>
      </c>
      <c r="G256" s="228"/>
      <c r="H256" s="230" t="s">
        <v>1</v>
      </c>
      <c r="I256" s="232"/>
      <c r="J256" s="228"/>
      <c r="K256" s="228"/>
      <c r="L256" s="233"/>
      <c r="M256" s="234"/>
      <c r="N256" s="235"/>
      <c r="O256" s="235"/>
      <c r="P256" s="235"/>
      <c r="Q256" s="235"/>
      <c r="R256" s="235"/>
      <c r="S256" s="235"/>
      <c r="T256" s="23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7" t="s">
        <v>125</v>
      </c>
      <c r="AU256" s="237" t="s">
        <v>85</v>
      </c>
      <c r="AV256" s="13" t="s">
        <v>83</v>
      </c>
      <c r="AW256" s="13" t="s">
        <v>32</v>
      </c>
      <c r="AX256" s="13" t="s">
        <v>75</v>
      </c>
      <c r="AY256" s="237" t="s">
        <v>117</v>
      </c>
    </row>
    <row r="257" s="13" customFormat="1">
      <c r="A257" s="13"/>
      <c r="B257" s="227"/>
      <c r="C257" s="228"/>
      <c r="D257" s="229" t="s">
        <v>125</v>
      </c>
      <c r="E257" s="230" t="s">
        <v>1</v>
      </c>
      <c r="F257" s="231" t="s">
        <v>322</v>
      </c>
      <c r="G257" s="228"/>
      <c r="H257" s="230" t="s">
        <v>1</v>
      </c>
      <c r="I257" s="232"/>
      <c r="J257" s="228"/>
      <c r="K257" s="228"/>
      <c r="L257" s="233"/>
      <c r="M257" s="234"/>
      <c r="N257" s="235"/>
      <c r="O257" s="235"/>
      <c r="P257" s="235"/>
      <c r="Q257" s="235"/>
      <c r="R257" s="235"/>
      <c r="S257" s="235"/>
      <c r="T257" s="23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7" t="s">
        <v>125</v>
      </c>
      <c r="AU257" s="237" t="s">
        <v>85</v>
      </c>
      <c r="AV257" s="13" t="s">
        <v>83</v>
      </c>
      <c r="AW257" s="13" t="s">
        <v>32</v>
      </c>
      <c r="AX257" s="13" t="s">
        <v>75</v>
      </c>
      <c r="AY257" s="237" t="s">
        <v>117</v>
      </c>
    </row>
    <row r="258" s="14" customFormat="1">
      <c r="A258" s="14"/>
      <c r="B258" s="238"/>
      <c r="C258" s="239"/>
      <c r="D258" s="229" t="s">
        <v>125</v>
      </c>
      <c r="E258" s="240" t="s">
        <v>1</v>
      </c>
      <c r="F258" s="241" t="s">
        <v>323</v>
      </c>
      <c r="G258" s="239"/>
      <c r="H258" s="242">
        <v>16.199999999999999</v>
      </c>
      <c r="I258" s="243"/>
      <c r="J258" s="239"/>
      <c r="K258" s="239"/>
      <c r="L258" s="244"/>
      <c r="M258" s="245"/>
      <c r="N258" s="246"/>
      <c r="O258" s="246"/>
      <c r="P258" s="246"/>
      <c r="Q258" s="246"/>
      <c r="R258" s="246"/>
      <c r="S258" s="246"/>
      <c r="T258" s="247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8" t="s">
        <v>125</v>
      </c>
      <c r="AU258" s="248" t="s">
        <v>85</v>
      </c>
      <c r="AV258" s="14" t="s">
        <v>85</v>
      </c>
      <c r="AW258" s="14" t="s">
        <v>32</v>
      </c>
      <c r="AX258" s="14" t="s">
        <v>83</v>
      </c>
      <c r="AY258" s="248" t="s">
        <v>117</v>
      </c>
    </row>
    <row r="259" s="2" customFormat="1" ht="24.15" customHeight="1">
      <c r="A259" s="39"/>
      <c r="B259" s="40"/>
      <c r="C259" s="215" t="s">
        <v>324</v>
      </c>
      <c r="D259" s="215" t="s">
        <v>119</v>
      </c>
      <c r="E259" s="216" t="s">
        <v>325</v>
      </c>
      <c r="F259" s="217" t="s">
        <v>326</v>
      </c>
      <c r="G259" s="218" t="s">
        <v>179</v>
      </c>
      <c r="H259" s="219">
        <v>48</v>
      </c>
      <c r="I259" s="220"/>
      <c r="J259" s="219">
        <f>ROUND(I259*H259,2)</f>
        <v>0</v>
      </c>
      <c r="K259" s="217" t="s">
        <v>1</v>
      </c>
      <c r="L259" s="45"/>
      <c r="M259" s="221" t="s">
        <v>1</v>
      </c>
      <c r="N259" s="222" t="s">
        <v>40</v>
      </c>
      <c r="O259" s="92"/>
      <c r="P259" s="223">
        <f>O259*H259</f>
        <v>0</v>
      </c>
      <c r="Q259" s="223">
        <v>0</v>
      </c>
      <c r="R259" s="223">
        <f>Q259*H259</f>
        <v>0</v>
      </c>
      <c r="S259" s="223">
        <v>0</v>
      </c>
      <c r="T259" s="224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25" t="s">
        <v>123</v>
      </c>
      <c r="AT259" s="225" t="s">
        <v>119</v>
      </c>
      <c r="AU259" s="225" t="s">
        <v>85</v>
      </c>
      <c r="AY259" s="18" t="s">
        <v>117</v>
      </c>
      <c r="BE259" s="226">
        <f>IF(N259="základní",J259,0)</f>
        <v>0</v>
      </c>
      <c r="BF259" s="226">
        <f>IF(N259="snížená",J259,0)</f>
        <v>0</v>
      </c>
      <c r="BG259" s="226">
        <f>IF(N259="zákl. přenesená",J259,0)</f>
        <v>0</v>
      </c>
      <c r="BH259" s="226">
        <f>IF(N259="sníž. přenesená",J259,0)</f>
        <v>0</v>
      </c>
      <c r="BI259" s="226">
        <f>IF(N259="nulová",J259,0)</f>
        <v>0</v>
      </c>
      <c r="BJ259" s="18" t="s">
        <v>83</v>
      </c>
      <c r="BK259" s="226">
        <f>ROUND(I259*H259,2)</f>
        <v>0</v>
      </c>
      <c r="BL259" s="18" t="s">
        <v>123</v>
      </c>
      <c r="BM259" s="225" t="s">
        <v>327</v>
      </c>
    </row>
    <row r="260" s="13" customFormat="1">
      <c r="A260" s="13"/>
      <c r="B260" s="227"/>
      <c r="C260" s="228"/>
      <c r="D260" s="229" t="s">
        <v>125</v>
      </c>
      <c r="E260" s="230" t="s">
        <v>1</v>
      </c>
      <c r="F260" s="231" t="s">
        <v>328</v>
      </c>
      <c r="G260" s="228"/>
      <c r="H260" s="230" t="s">
        <v>1</v>
      </c>
      <c r="I260" s="232"/>
      <c r="J260" s="228"/>
      <c r="K260" s="228"/>
      <c r="L260" s="233"/>
      <c r="M260" s="234"/>
      <c r="N260" s="235"/>
      <c r="O260" s="235"/>
      <c r="P260" s="235"/>
      <c r="Q260" s="235"/>
      <c r="R260" s="235"/>
      <c r="S260" s="235"/>
      <c r="T260" s="23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7" t="s">
        <v>125</v>
      </c>
      <c r="AU260" s="237" t="s">
        <v>85</v>
      </c>
      <c r="AV260" s="13" t="s">
        <v>83</v>
      </c>
      <c r="AW260" s="13" t="s">
        <v>32</v>
      </c>
      <c r="AX260" s="13" t="s">
        <v>75</v>
      </c>
      <c r="AY260" s="237" t="s">
        <v>117</v>
      </c>
    </row>
    <row r="261" s="13" customFormat="1">
      <c r="A261" s="13"/>
      <c r="B261" s="227"/>
      <c r="C261" s="228"/>
      <c r="D261" s="229" t="s">
        <v>125</v>
      </c>
      <c r="E261" s="230" t="s">
        <v>1</v>
      </c>
      <c r="F261" s="231" t="s">
        <v>329</v>
      </c>
      <c r="G261" s="228"/>
      <c r="H261" s="230" t="s">
        <v>1</v>
      </c>
      <c r="I261" s="232"/>
      <c r="J261" s="228"/>
      <c r="K261" s="228"/>
      <c r="L261" s="233"/>
      <c r="M261" s="234"/>
      <c r="N261" s="235"/>
      <c r="O261" s="235"/>
      <c r="P261" s="235"/>
      <c r="Q261" s="235"/>
      <c r="R261" s="235"/>
      <c r="S261" s="235"/>
      <c r="T261" s="23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7" t="s">
        <v>125</v>
      </c>
      <c r="AU261" s="237" t="s">
        <v>85</v>
      </c>
      <c r="AV261" s="13" t="s">
        <v>83</v>
      </c>
      <c r="AW261" s="13" t="s">
        <v>32</v>
      </c>
      <c r="AX261" s="13" t="s">
        <v>75</v>
      </c>
      <c r="AY261" s="237" t="s">
        <v>117</v>
      </c>
    </row>
    <row r="262" s="13" customFormat="1">
      <c r="A262" s="13"/>
      <c r="B262" s="227"/>
      <c r="C262" s="228"/>
      <c r="D262" s="229" t="s">
        <v>125</v>
      </c>
      <c r="E262" s="230" t="s">
        <v>1</v>
      </c>
      <c r="F262" s="231" t="s">
        <v>330</v>
      </c>
      <c r="G262" s="228"/>
      <c r="H262" s="230" t="s">
        <v>1</v>
      </c>
      <c r="I262" s="232"/>
      <c r="J262" s="228"/>
      <c r="K262" s="228"/>
      <c r="L262" s="233"/>
      <c r="M262" s="234"/>
      <c r="N262" s="235"/>
      <c r="O262" s="235"/>
      <c r="P262" s="235"/>
      <c r="Q262" s="235"/>
      <c r="R262" s="235"/>
      <c r="S262" s="235"/>
      <c r="T262" s="23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7" t="s">
        <v>125</v>
      </c>
      <c r="AU262" s="237" t="s">
        <v>85</v>
      </c>
      <c r="AV262" s="13" t="s">
        <v>83</v>
      </c>
      <c r="AW262" s="13" t="s">
        <v>32</v>
      </c>
      <c r="AX262" s="13" t="s">
        <v>75</v>
      </c>
      <c r="AY262" s="237" t="s">
        <v>117</v>
      </c>
    </row>
    <row r="263" s="14" customFormat="1">
      <c r="A263" s="14"/>
      <c r="B263" s="238"/>
      <c r="C263" s="239"/>
      <c r="D263" s="229" t="s">
        <v>125</v>
      </c>
      <c r="E263" s="240" t="s">
        <v>1</v>
      </c>
      <c r="F263" s="241" t="s">
        <v>331</v>
      </c>
      <c r="G263" s="239"/>
      <c r="H263" s="242">
        <v>48</v>
      </c>
      <c r="I263" s="243"/>
      <c r="J263" s="239"/>
      <c r="K263" s="239"/>
      <c r="L263" s="244"/>
      <c r="M263" s="245"/>
      <c r="N263" s="246"/>
      <c r="O263" s="246"/>
      <c r="P263" s="246"/>
      <c r="Q263" s="246"/>
      <c r="R263" s="246"/>
      <c r="S263" s="246"/>
      <c r="T263" s="247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8" t="s">
        <v>125</v>
      </c>
      <c r="AU263" s="248" t="s">
        <v>85</v>
      </c>
      <c r="AV263" s="14" t="s">
        <v>85</v>
      </c>
      <c r="AW263" s="14" t="s">
        <v>32</v>
      </c>
      <c r="AX263" s="14" t="s">
        <v>83</v>
      </c>
      <c r="AY263" s="248" t="s">
        <v>117</v>
      </c>
    </row>
    <row r="264" s="2" customFormat="1" ht="24.15" customHeight="1">
      <c r="A264" s="39"/>
      <c r="B264" s="40"/>
      <c r="C264" s="215" t="s">
        <v>332</v>
      </c>
      <c r="D264" s="215" t="s">
        <v>119</v>
      </c>
      <c r="E264" s="216" t="s">
        <v>333</v>
      </c>
      <c r="F264" s="217" t="s">
        <v>334</v>
      </c>
      <c r="G264" s="218" t="s">
        <v>179</v>
      </c>
      <c r="H264" s="219">
        <v>508.80000000000001</v>
      </c>
      <c r="I264" s="220"/>
      <c r="J264" s="219">
        <f>ROUND(I264*H264,2)</f>
        <v>0</v>
      </c>
      <c r="K264" s="217" t="s">
        <v>131</v>
      </c>
      <c r="L264" s="45"/>
      <c r="M264" s="221" t="s">
        <v>1</v>
      </c>
      <c r="N264" s="222" t="s">
        <v>40</v>
      </c>
      <c r="O264" s="92"/>
      <c r="P264" s="223">
        <f>O264*H264</f>
        <v>0</v>
      </c>
      <c r="Q264" s="223">
        <v>0</v>
      </c>
      <c r="R264" s="223">
        <f>Q264*H264</f>
        <v>0</v>
      </c>
      <c r="S264" s="223">
        <v>0</v>
      </c>
      <c r="T264" s="224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5" t="s">
        <v>123</v>
      </c>
      <c r="AT264" s="225" t="s">
        <v>119</v>
      </c>
      <c r="AU264" s="225" t="s">
        <v>85</v>
      </c>
      <c r="AY264" s="18" t="s">
        <v>117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8" t="s">
        <v>83</v>
      </c>
      <c r="BK264" s="226">
        <f>ROUND(I264*H264,2)</f>
        <v>0</v>
      </c>
      <c r="BL264" s="18" t="s">
        <v>123</v>
      </c>
      <c r="BM264" s="225" t="s">
        <v>335</v>
      </c>
    </row>
    <row r="265" s="14" customFormat="1">
      <c r="A265" s="14"/>
      <c r="B265" s="238"/>
      <c r="C265" s="239"/>
      <c r="D265" s="229" t="s">
        <v>125</v>
      </c>
      <c r="E265" s="240" t="s">
        <v>1</v>
      </c>
      <c r="F265" s="241" t="s">
        <v>336</v>
      </c>
      <c r="G265" s="239"/>
      <c r="H265" s="242">
        <v>425.39999999999998</v>
      </c>
      <c r="I265" s="243"/>
      <c r="J265" s="239"/>
      <c r="K265" s="239"/>
      <c r="L265" s="244"/>
      <c r="M265" s="245"/>
      <c r="N265" s="246"/>
      <c r="O265" s="246"/>
      <c r="P265" s="246"/>
      <c r="Q265" s="246"/>
      <c r="R265" s="246"/>
      <c r="S265" s="246"/>
      <c r="T265" s="247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8" t="s">
        <v>125</v>
      </c>
      <c r="AU265" s="248" t="s">
        <v>85</v>
      </c>
      <c r="AV265" s="14" t="s">
        <v>85</v>
      </c>
      <c r="AW265" s="14" t="s">
        <v>32</v>
      </c>
      <c r="AX265" s="14" t="s">
        <v>75</v>
      </c>
      <c r="AY265" s="248" t="s">
        <v>117</v>
      </c>
    </row>
    <row r="266" s="14" customFormat="1">
      <c r="A266" s="14"/>
      <c r="B266" s="238"/>
      <c r="C266" s="239"/>
      <c r="D266" s="229" t="s">
        <v>125</v>
      </c>
      <c r="E266" s="240" t="s">
        <v>1</v>
      </c>
      <c r="F266" s="241" t="s">
        <v>337</v>
      </c>
      <c r="G266" s="239"/>
      <c r="H266" s="242">
        <v>24.300000000000001</v>
      </c>
      <c r="I266" s="243"/>
      <c r="J266" s="239"/>
      <c r="K266" s="239"/>
      <c r="L266" s="244"/>
      <c r="M266" s="245"/>
      <c r="N266" s="246"/>
      <c r="O266" s="246"/>
      <c r="P266" s="246"/>
      <c r="Q266" s="246"/>
      <c r="R266" s="246"/>
      <c r="S266" s="246"/>
      <c r="T266" s="247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8" t="s">
        <v>125</v>
      </c>
      <c r="AU266" s="248" t="s">
        <v>85</v>
      </c>
      <c r="AV266" s="14" t="s">
        <v>85</v>
      </c>
      <c r="AW266" s="14" t="s">
        <v>32</v>
      </c>
      <c r="AX266" s="14" t="s">
        <v>75</v>
      </c>
      <c r="AY266" s="248" t="s">
        <v>117</v>
      </c>
    </row>
    <row r="267" s="14" customFormat="1">
      <c r="A267" s="14"/>
      <c r="B267" s="238"/>
      <c r="C267" s="239"/>
      <c r="D267" s="229" t="s">
        <v>125</v>
      </c>
      <c r="E267" s="240" t="s">
        <v>1</v>
      </c>
      <c r="F267" s="241" t="s">
        <v>338</v>
      </c>
      <c r="G267" s="239"/>
      <c r="H267" s="242">
        <v>84.900000000000006</v>
      </c>
      <c r="I267" s="243"/>
      <c r="J267" s="239"/>
      <c r="K267" s="239"/>
      <c r="L267" s="244"/>
      <c r="M267" s="245"/>
      <c r="N267" s="246"/>
      <c r="O267" s="246"/>
      <c r="P267" s="246"/>
      <c r="Q267" s="246"/>
      <c r="R267" s="246"/>
      <c r="S267" s="246"/>
      <c r="T267" s="247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8" t="s">
        <v>125</v>
      </c>
      <c r="AU267" s="248" t="s">
        <v>85</v>
      </c>
      <c r="AV267" s="14" t="s">
        <v>85</v>
      </c>
      <c r="AW267" s="14" t="s">
        <v>32</v>
      </c>
      <c r="AX267" s="14" t="s">
        <v>75</v>
      </c>
      <c r="AY267" s="248" t="s">
        <v>117</v>
      </c>
    </row>
    <row r="268" s="14" customFormat="1">
      <c r="A268" s="14"/>
      <c r="B268" s="238"/>
      <c r="C268" s="239"/>
      <c r="D268" s="229" t="s">
        <v>125</v>
      </c>
      <c r="E268" s="240" t="s">
        <v>1</v>
      </c>
      <c r="F268" s="241" t="s">
        <v>339</v>
      </c>
      <c r="G268" s="239"/>
      <c r="H268" s="242">
        <v>13.300000000000001</v>
      </c>
      <c r="I268" s="243"/>
      <c r="J268" s="239"/>
      <c r="K268" s="239"/>
      <c r="L268" s="244"/>
      <c r="M268" s="245"/>
      <c r="N268" s="246"/>
      <c r="O268" s="246"/>
      <c r="P268" s="246"/>
      <c r="Q268" s="246"/>
      <c r="R268" s="246"/>
      <c r="S268" s="246"/>
      <c r="T268" s="247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8" t="s">
        <v>125</v>
      </c>
      <c r="AU268" s="248" t="s">
        <v>85</v>
      </c>
      <c r="AV268" s="14" t="s">
        <v>85</v>
      </c>
      <c r="AW268" s="14" t="s">
        <v>32</v>
      </c>
      <c r="AX268" s="14" t="s">
        <v>75</v>
      </c>
      <c r="AY268" s="248" t="s">
        <v>117</v>
      </c>
    </row>
    <row r="269" s="14" customFormat="1">
      <c r="A269" s="14"/>
      <c r="B269" s="238"/>
      <c r="C269" s="239"/>
      <c r="D269" s="229" t="s">
        <v>125</v>
      </c>
      <c r="E269" s="240" t="s">
        <v>1</v>
      </c>
      <c r="F269" s="241" t="s">
        <v>340</v>
      </c>
      <c r="G269" s="239"/>
      <c r="H269" s="242">
        <v>12</v>
      </c>
      <c r="I269" s="243"/>
      <c r="J269" s="239"/>
      <c r="K269" s="239"/>
      <c r="L269" s="244"/>
      <c r="M269" s="245"/>
      <c r="N269" s="246"/>
      <c r="O269" s="246"/>
      <c r="P269" s="246"/>
      <c r="Q269" s="246"/>
      <c r="R269" s="246"/>
      <c r="S269" s="246"/>
      <c r="T269" s="247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8" t="s">
        <v>125</v>
      </c>
      <c r="AU269" s="248" t="s">
        <v>85</v>
      </c>
      <c r="AV269" s="14" t="s">
        <v>85</v>
      </c>
      <c r="AW269" s="14" t="s">
        <v>32</v>
      </c>
      <c r="AX269" s="14" t="s">
        <v>75</v>
      </c>
      <c r="AY269" s="248" t="s">
        <v>117</v>
      </c>
    </row>
    <row r="270" s="14" customFormat="1">
      <c r="A270" s="14"/>
      <c r="B270" s="238"/>
      <c r="C270" s="239"/>
      <c r="D270" s="229" t="s">
        <v>125</v>
      </c>
      <c r="E270" s="240" t="s">
        <v>1</v>
      </c>
      <c r="F270" s="241" t="s">
        <v>341</v>
      </c>
      <c r="G270" s="239"/>
      <c r="H270" s="242">
        <v>32.200000000000003</v>
      </c>
      <c r="I270" s="243"/>
      <c r="J270" s="239"/>
      <c r="K270" s="239"/>
      <c r="L270" s="244"/>
      <c r="M270" s="245"/>
      <c r="N270" s="246"/>
      <c r="O270" s="246"/>
      <c r="P270" s="246"/>
      <c r="Q270" s="246"/>
      <c r="R270" s="246"/>
      <c r="S270" s="246"/>
      <c r="T270" s="247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8" t="s">
        <v>125</v>
      </c>
      <c r="AU270" s="248" t="s">
        <v>85</v>
      </c>
      <c r="AV270" s="14" t="s">
        <v>85</v>
      </c>
      <c r="AW270" s="14" t="s">
        <v>32</v>
      </c>
      <c r="AX270" s="14" t="s">
        <v>75</v>
      </c>
      <c r="AY270" s="248" t="s">
        <v>117</v>
      </c>
    </row>
    <row r="271" s="15" customFormat="1">
      <c r="A271" s="15"/>
      <c r="B271" s="249"/>
      <c r="C271" s="250"/>
      <c r="D271" s="229" t="s">
        <v>125</v>
      </c>
      <c r="E271" s="251" t="s">
        <v>1</v>
      </c>
      <c r="F271" s="252" t="s">
        <v>320</v>
      </c>
      <c r="G271" s="250"/>
      <c r="H271" s="253">
        <v>592.10000000000002</v>
      </c>
      <c r="I271" s="254"/>
      <c r="J271" s="250"/>
      <c r="K271" s="250"/>
      <c r="L271" s="255"/>
      <c r="M271" s="256"/>
      <c r="N271" s="257"/>
      <c r="O271" s="257"/>
      <c r="P271" s="257"/>
      <c r="Q271" s="257"/>
      <c r="R271" s="257"/>
      <c r="S271" s="257"/>
      <c r="T271" s="258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59" t="s">
        <v>125</v>
      </c>
      <c r="AU271" s="259" t="s">
        <v>85</v>
      </c>
      <c r="AV271" s="15" t="s">
        <v>134</v>
      </c>
      <c r="AW271" s="15" t="s">
        <v>32</v>
      </c>
      <c r="AX271" s="15" t="s">
        <v>75</v>
      </c>
      <c r="AY271" s="259" t="s">
        <v>117</v>
      </c>
    </row>
    <row r="272" s="14" customFormat="1">
      <c r="A272" s="14"/>
      <c r="B272" s="238"/>
      <c r="C272" s="239"/>
      <c r="D272" s="229" t="s">
        <v>125</v>
      </c>
      <c r="E272" s="240" t="s">
        <v>1</v>
      </c>
      <c r="F272" s="241" t="s">
        <v>342</v>
      </c>
      <c r="G272" s="239"/>
      <c r="H272" s="242">
        <v>-57.799999999999997</v>
      </c>
      <c r="I272" s="243"/>
      <c r="J272" s="239"/>
      <c r="K272" s="239"/>
      <c r="L272" s="244"/>
      <c r="M272" s="245"/>
      <c r="N272" s="246"/>
      <c r="O272" s="246"/>
      <c r="P272" s="246"/>
      <c r="Q272" s="246"/>
      <c r="R272" s="246"/>
      <c r="S272" s="246"/>
      <c r="T272" s="247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8" t="s">
        <v>125</v>
      </c>
      <c r="AU272" s="248" t="s">
        <v>85</v>
      </c>
      <c r="AV272" s="14" t="s">
        <v>85</v>
      </c>
      <c r="AW272" s="14" t="s">
        <v>32</v>
      </c>
      <c r="AX272" s="14" t="s">
        <v>75</v>
      </c>
      <c r="AY272" s="248" t="s">
        <v>117</v>
      </c>
    </row>
    <row r="273" s="14" customFormat="1">
      <c r="A273" s="14"/>
      <c r="B273" s="238"/>
      <c r="C273" s="239"/>
      <c r="D273" s="229" t="s">
        <v>125</v>
      </c>
      <c r="E273" s="240" t="s">
        <v>1</v>
      </c>
      <c r="F273" s="241" t="s">
        <v>343</v>
      </c>
      <c r="G273" s="239"/>
      <c r="H273" s="242">
        <v>-5.0999999999999996</v>
      </c>
      <c r="I273" s="243"/>
      <c r="J273" s="239"/>
      <c r="K273" s="239"/>
      <c r="L273" s="244"/>
      <c r="M273" s="245"/>
      <c r="N273" s="246"/>
      <c r="O273" s="246"/>
      <c r="P273" s="246"/>
      <c r="Q273" s="246"/>
      <c r="R273" s="246"/>
      <c r="S273" s="246"/>
      <c r="T273" s="247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8" t="s">
        <v>125</v>
      </c>
      <c r="AU273" s="248" t="s">
        <v>85</v>
      </c>
      <c r="AV273" s="14" t="s">
        <v>85</v>
      </c>
      <c r="AW273" s="14" t="s">
        <v>32</v>
      </c>
      <c r="AX273" s="14" t="s">
        <v>75</v>
      </c>
      <c r="AY273" s="248" t="s">
        <v>117</v>
      </c>
    </row>
    <row r="274" s="14" customFormat="1">
      <c r="A274" s="14"/>
      <c r="B274" s="238"/>
      <c r="C274" s="239"/>
      <c r="D274" s="229" t="s">
        <v>125</v>
      </c>
      <c r="E274" s="240" t="s">
        <v>1</v>
      </c>
      <c r="F274" s="241" t="s">
        <v>344</v>
      </c>
      <c r="G274" s="239"/>
      <c r="H274" s="242">
        <v>-17.800000000000001</v>
      </c>
      <c r="I274" s="243"/>
      <c r="J274" s="239"/>
      <c r="K274" s="239"/>
      <c r="L274" s="244"/>
      <c r="M274" s="245"/>
      <c r="N274" s="246"/>
      <c r="O274" s="246"/>
      <c r="P274" s="246"/>
      <c r="Q274" s="246"/>
      <c r="R274" s="246"/>
      <c r="S274" s="246"/>
      <c r="T274" s="247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8" t="s">
        <v>125</v>
      </c>
      <c r="AU274" s="248" t="s">
        <v>85</v>
      </c>
      <c r="AV274" s="14" t="s">
        <v>85</v>
      </c>
      <c r="AW274" s="14" t="s">
        <v>32</v>
      </c>
      <c r="AX274" s="14" t="s">
        <v>75</v>
      </c>
      <c r="AY274" s="248" t="s">
        <v>117</v>
      </c>
    </row>
    <row r="275" s="14" customFormat="1">
      <c r="A275" s="14"/>
      <c r="B275" s="238"/>
      <c r="C275" s="239"/>
      <c r="D275" s="229" t="s">
        <v>125</v>
      </c>
      <c r="E275" s="240" t="s">
        <v>1</v>
      </c>
      <c r="F275" s="241" t="s">
        <v>345</v>
      </c>
      <c r="G275" s="239"/>
      <c r="H275" s="242">
        <v>-1.3999999999999999</v>
      </c>
      <c r="I275" s="243"/>
      <c r="J275" s="239"/>
      <c r="K275" s="239"/>
      <c r="L275" s="244"/>
      <c r="M275" s="245"/>
      <c r="N275" s="246"/>
      <c r="O275" s="246"/>
      <c r="P275" s="246"/>
      <c r="Q275" s="246"/>
      <c r="R275" s="246"/>
      <c r="S275" s="246"/>
      <c r="T275" s="247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8" t="s">
        <v>125</v>
      </c>
      <c r="AU275" s="248" t="s">
        <v>85</v>
      </c>
      <c r="AV275" s="14" t="s">
        <v>85</v>
      </c>
      <c r="AW275" s="14" t="s">
        <v>32</v>
      </c>
      <c r="AX275" s="14" t="s">
        <v>75</v>
      </c>
      <c r="AY275" s="248" t="s">
        <v>117</v>
      </c>
    </row>
    <row r="276" s="14" customFormat="1">
      <c r="A276" s="14"/>
      <c r="B276" s="238"/>
      <c r="C276" s="239"/>
      <c r="D276" s="229" t="s">
        <v>125</v>
      </c>
      <c r="E276" s="240" t="s">
        <v>1</v>
      </c>
      <c r="F276" s="241" t="s">
        <v>346</v>
      </c>
      <c r="G276" s="239"/>
      <c r="H276" s="242">
        <v>-1.2</v>
      </c>
      <c r="I276" s="243"/>
      <c r="J276" s="239"/>
      <c r="K276" s="239"/>
      <c r="L276" s="244"/>
      <c r="M276" s="245"/>
      <c r="N276" s="246"/>
      <c r="O276" s="246"/>
      <c r="P276" s="246"/>
      <c r="Q276" s="246"/>
      <c r="R276" s="246"/>
      <c r="S276" s="246"/>
      <c r="T276" s="247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8" t="s">
        <v>125</v>
      </c>
      <c r="AU276" s="248" t="s">
        <v>85</v>
      </c>
      <c r="AV276" s="14" t="s">
        <v>85</v>
      </c>
      <c r="AW276" s="14" t="s">
        <v>32</v>
      </c>
      <c r="AX276" s="14" t="s">
        <v>75</v>
      </c>
      <c r="AY276" s="248" t="s">
        <v>117</v>
      </c>
    </row>
    <row r="277" s="16" customFormat="1">
      <c r="A277" s="16"/>
      <c r="B277" s="260"/>
      <c r="C277" s="261"/>
      <c r="D277" s="229" t="s">
        <v>125</v>
      </c>
      <c r="E277" s="262" t="s">
        <v>1</v>
      </c>
      <c r="F277" s="263" t="s">
        <v>234</v>
      </c>
      <c r="G277" s="261"/>
      <c r="H277" s="264">
        <v>508.80000000000001</v>
      </c>
      <c r="I277" s="265"/>
      <c r="J277" s="261"/>
      <c r="K277" s="261"/>
      <c r="L277" s="266"/>
      <c r="M277" s="267"/>
      <c r="N277" s="268"/>
      <c r="O277" s="268"/>
      <c r="P277" s="268"/>
      <c r="Q277" s="268"/>
      <c r="R277" s="268"/>
      <c r="S277" s="268"/>
      <c r="T277" s="269"/>
      <c r="U277" s="16"/>
      <c r="V277" s="16"/>
      <c r="W277" s="16"/>
      <c r="X277" s="16"/>
      <c r="Y277" s="16"/>
      <c r="Z277" s="16"/>
      <c r="AA277" s="16"/>
      <c r="AB277" s="16"/>
      <c r="AC277" s="16"/>
      <c r="AD277" s="16"/>
      <c r="AE277" s="16"/>
      <c r="AT277" s="270" t="s">
        <v>125</v>
      </c>
      <c r="AU277" s="270" t="s">
        <v>85</v>
      </c>
      <c r="AV277" s="16" t="s">
        <v>123</v>
      </c>
      <c r="AW277" s="16" t="s">
        <v>32</v>
      </c>
      <c r="AX277" s="16" t="s">
        <v>83</v>
      </c>
      <c r="AY277" s="270" t="s">
        <v>117</v>
      </c>
    </row>
    <row r="278" s="2" customFormat="1" ht="16.5" customHeight="1">
      <c r="A278" s="39"/>
      <c r="B278" s="40"/>
      <c r="C278" s="271" t="s">
        <v>347</v>
      </c>
      <c r="D278" s="271" t="s">
        <v>348</v>
      </c>
      <c r="E278" s="272" t="s">
        <v>349</v>
      </c>
      <c r="F278" s="273" t="s">
        <v>350</v>
      </c>
      <c r="G278" s="274" t="s">
        <v>297</v>
      </c>
      <c r="H278" s="275">
        <v>966.70000000000005</v>
      </c>
      <c r="I278" s="276"/>
      <c r="J278" s="275">
        <f>ROUND(I278*H278,2)</f>
        <v>0</v>
      </c>
      <c r="K278" s="273" t="s">
        <v>131</v>
      </c>
      <c r="L278" s="277"/>
      <c r="M278" s="278" t="s">
        <v>1</v>
      </c>
      <c r="N278" s="279" t="s">
        <v>40</v>
      </c>
      <c r="O278" s="92"/>
      <c r="P278" s="223">
        <f>O278*H278</f>
        <v>0</v>
      </c>
      <c r="Q278" s="223">
        <v>0</v>
      </c>
      <c r="R278" s="223">
        <f>Q278*H278</f>
        <v>0</v>
      </c>
      <c r="S278" s="223">
        <v>0</v>
      </c>
      <c r="T278" s="224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25" t="s">
        <v>162</v>
      </c>
      <c r="AT278" s="225" t="s">
        <v>348</v>
      </c>
      <c r="AU278" s="225" t="s">
        <v>85</v>
      </c>
      <c r="AY278" s="18" t="s">
        <v>117</v>
      </c>
      <c r="BE278" s="226">
        <f>IF(N278="základní",J278,0)</f>
        <v>0</v>
      </c>
      <c r="BF278" s="226">
        <f>IF(N278="snížená",J278,0)</f>
        <v>0</v>
      </c>
      <c r="BG278" s="226">
        <f>IF(N278="zákl. přenesená",J278,0)</f>
        <v>0</v>
      </c>
      <c r="BH278" s="226">
        <f>IF(N278="sníž. přenesená",J278,0)</f>
        <v>0</v>
      </c>
      <c r="BI278" s="226">
        <f>IF(N278="nulová",J278,0)</f>
        <v>0</v>
      </c>
      <c r="BJ278" s="18" t="s">
        <v>83</v>
      </c>
      <c r="BK278" s="226">
        <f>ROUND(I278*H278,2)</f>
        <v>0</v>
      </c>
      <c r="BL278" s="18" t="s">
        <v>123</v>
      </c>
      <c r="BM278" s="225" t="s">
        <v>351</v>
      </c>
    </row>
    <row r="279" s="14" customFormat="1">
      <c r="A279" s="14"/>
      <c r="B279" s="238"/>
      <c r="C279" s="239"/>
      <c r="D279" s="229" t="s">
        <v>125</v>
      </c>
      <c r="E279" s="240" t="s">
        <v>1</v>
      </c>
      <c r="F279" s="241" t="s">
        <v>352</v>
      </c>
      <c r="G279" s="239"/>
      <c r="H279" s="242">
        <v>966.70000000000005</v>
      </c>
      <c r="I279" s="243"/>
      <c r="J279" s="239"/>
      <c r="K279" s="239"/>
      <c r="L279" s="244"/>
      <c r="M279" s="245"/>
      <c r="N279" s="246"/>
      <c r="O279" s="246"/>
      <c r="P279" s="246"/>
      <c r="Q279" s="246"/>
      <c r="R279" s="246"/>
      <c r="S279" s="246"/>
      <c r="T279" s="247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8" t="s">
        <v>125</v>
      </c>
      <c r="AU279" s="248" t="s">
        <v>85</v>
      </c>
      <c r="AV279" s="14" t="s">
        <v>85</v>
      </c>
      <c r="AW279" s="14" t="s">
        <v>32</v>
      </c>
      <c r="AX279" s="14" t="s">
        <v>83</v>
      </c>
      <c r="AY279" s="248" t="s">
        <v>117</v>
      </c>
    </row>
    <row r="280" s="2" customFormat="1" ht="16.5" customHeight="1">
      <c r="A280" s="39"/>
      <c r="B280" s="40"/>
      <c r="C280" s="215" t="s">
        <v>353</v>
      </c>
      <c r="D280" s="215" t="s">
        <v>119</v>
      </c>
      <c r="E280" s="216" t="s">
        <v>354</v>
      </c>
      <c r="F280" s="217" t="s">
        <v>355</v>
      </c>
      <c r="G280" s="218" t="s">
        <v>356</v>
      </c>
      <c r="H280" s="219">
        <v>5</v>
      </c>
      <c r="I280" s="220"/>
      <c r="J280" s="219">
        <f>ROUND(I280*H280,2)</f>
        <v>0</v>
      </c>
      <c r="K280" s="217" t="s">
        <v>1</v>
      </c>
      <c r="L280" s="45"/>
      <c r="M280" s="221" t="s">
        <v>1</v>
      </c>
      <c r="N280" s="222" t="s">
        <v>40</v>
      </c>
      <c r="O280" s="92"/>
      <c r="P280" s="223">
        <f>O280*H280</f>
        <v>0</v>
      </c>
      <c r="Q280" s="223">
        <v>0</v>
      </c>
      <c r="R280" s="223">
        <f>Q280*H280</f>
        <v>0</v>
      </c>
      <c r="S280" s="223">
        <v>0</v>
      </c>
      <c r="T280" s="224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5" t="s">
        <v>123</v>
      </c>
      <c r="AT280" s="225" t="s">
        <v>119</v>
      </c>
      <c r="AU280" s="225" t="s">
        <v>85</v>
      </c>
      <c r="AY280" s="18" t="s">
        <v>117</v>
      </c>
      <c r="BE280" s="226">
        <f>IF(N280="základní",J280,0)</f>
        <v>0</v>
      </c>
      <c r="BF280" s="226">
        <f>IF(N280="snížená",J280,0)</f>
        <v>0</v>
      </c>
      <c r="BG280" s="226">
        <f>IF(N280="zákl. přenesená",J280,0)</f>
        <v>0</v>
      </c>
      <c r="BH280" s="226">
        <f>IF(N280="sníž. přenesená",J280,0)</f>
        <v>0</v>
      </c>
      <c r="BI280" s="226">
        <f>IF(N280="nulová",J280,0)</f>
        <v>0</v>
      </c>
      <c r="BJ280" s="18" t="s">
        <v>83</v>
      </c>
      <c r="BK280" s="226">
        <f>ROUND(I280*H280,2)</f>
        <v>0</v>
      </c>
      <c r="BL280" s="18" t="s">
        <v>123</v>
      </c>
      <c r="BM280" s="225" t="s">
        <v>357</v>
      </c>
    </row>
    <row r="281" s="14" customFormat="1">
      <c r="A281" s="14"/>
      <c r="B281" s="238"/>
      <c r="C281" s="239"/>
      <c r="D281" s="229" t="s">
        <v>125</v>
      </c>
      <c r="E281" s="240" t="s">
        <v>1</v>
      </c>
      <c r="F281" s="241" t="s">
        <v>358</v>
      </c>
      <c r="G281" s="239"/>
      <c r="H281" s="242">
        <v>5</v>
      </c>
      <c r="I281" s="243"/>
      <c r="J281" s="239"/>
      <c r="K281" s="239"/>
      <c r="L281" s="244"/>
      <c r="M281" s="245"/>
      <c r="N281" s="246"/>
      <c r="O281" s="246"/>
      <c r="P281" s="246"/>
      <c r="Q281" s="246"/>
      <c r="R281" s="246"/>
      <c r="S281" s="246"/>
      <c r="T281" s="247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8" t="s">
        <v>125</v>
      </c>
      <c r="AU281" s="248" t="s">
        <v>85</v>
      </c>
      <c r="AV281" s="14" t="s">
        <v>85</v>
      </c>
      <c r="AW281" s="14" t="s">
        <v>32</v>
      </c>
      <c r="AX281" s="14" t="s">
        <v>83</v>
      </c>
      <c r="AY281" s="248" t="s">
        <v>117</v>
      </c>
    </row>
    <row r="282" s="12" customFormat="1" ht="22.8" customHeight="1">
      <c r="A282" s="12"/>
      <c r="B282" s="199"/>
      <c r="C282" s="200"/>
      <c r="D282" s="201" t="s">
        <v>74</v>
      </c>
      <c r="E282" s="213" t="s">
        <v>134</v>
      </c>
      <c r="F282" s="213" t="s">
        <v>359</v>
      </c>
      <c r="G282" s="200"/>
      <c r="H282" s="200"/>
      <c r="I282" s="203"/>
      <c r="J282" s="214">
        <f>BK282</f>
        <v>0</v>
      </c>
      <c r="K282" s="200"/>
      <c r="L282" s="205"/>
      <c r="M282" s="206"/>
      <c r="N282" s="207"/>
      <c r="O282" s="207"/>
      <c r="P282" s="208">
        <f>SUM(P283:P286)</f>
        <v>0</v>
      </c>
      <c r="Q282" s="207"/>
      <c r="R282" s="208">
        <f>SUM(R283:R286)</f>
        <v>0</v>
      </c>
      <c r="S282" s="207"/>
      <c r="T282" s="209">
        <f>SUM(T283:T286)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10" t="s">
        <v>83</v>
      </c>
      <c r="AT282" s="211" t="s">
        <v>74</v>
      </c>
      <c r="AU282" s="211" t="s">
        <v>83</v>
      </c>
      <c r="AY282" s="210" t="s">
        <v>117</v>
      </c>
      <c r="BK282" s="212">
        <f>SUM(BK283:BK286)</f>
        <v>0</v>
      </c>
    </row>
    <row r="283" s="2" customFormat="1" ht="16.5" customHeight="1">
      <c r="A283" s="39"/>
      <c r="B283" s="40"/>
      <c r="C283" s="215" t="s">
        <v>360</v>
      </c>
      <c r="D283" s="215" t="s">
        <v>119</v>
      </c>
      <c r="E283" s="216" t="s">
        <v>361</v>
      </c>
      <c r="F283" s="217" t="s">
        <v>362</v>
      </c>
      <c r="G283" s="218" t="s">
        <v>142</v>
      </c>
      <c r="H283" s="219">
        <v>200</v>
      </c>
      <c r="I283" s="220"/>
      <c r="J283" s="219">
        <f>ROUND(I283*H283,2)</f>
        <v>0</v>
      </c>
      <c r="K283" s="217" t="s">
        <v>131</v>
      </c>
      <c r="L283" s="45"/>
      <c r="M283" s="221" t="s">
        <v>1</v>
      </c>
      <c r="N283" s="222" t="s">
        <v>40</v>
      </c>
      <c r="O283" s="92"/>
      <c r="P283" s="223">
        <f>O283*H283</f>
        <v>0</v>
      </c>
      <c r="Q283" s="223">
        <v>0</v>
      </c>
      <c r="R283" s="223">
        <f>Q283*H283</f>
        <v>0</v>
      </c>
      <c r="S283" s="223">
        <v>0</v>
      </c>
      <c r="T283" s="224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5" t="s">
        <v>123</v>
      </c>
      <c r="AT283" s="225" t="s">
        <v>119</v>
      </c>
      <c r="AU283" s="225" t="s">
        <v>85</v>
      </c>
      <c r="AY283" s="18" t="s">
        <v>117</v>
      </c>
      <c r="BE283" s="226">
        <f>IF(N283="základní",J283,0)</f>
        <v>0</v>
      </c>
      <c r="BF283" s="226">
        <f>IF(N283="snížená",J283,0)</f>
        <v>0</v>
      </c>
      <c r="BG283" s="226">
        <f>IF(N283="zákl. přenesená",J283,0)</f>
        <v>0</v>
      </c>
      <c r="BH283" s="226">
        <f>IF(N283="sníž. přenesená",J283,0)</f>
        <v>0</v>
      </c>
      <c r="BI283" s="226">
        <f>IF(N283="nulová",J283,0)</f>
        <v>0</v>
      </c>
      <c r="BJ283" s="18" t="s">
        <v>83</v>
      </c>
      <c r="BK283" s="226">
        <f>ROUND(I283*H283,2)</f>
        <v>0</v>
      </c>
      <c r="BL283" s="18" t="s">
        <v>123</v>
      </c>
      <c r="BM283" s="225" t="s">
        <v>363</v>
      </c>
    </row>
    <row r="284" s="14" customFormat="1">
      <c r="A284" s="14"/>
      <c r="B284" s="238"/>
      <c r="C284" s="239"/>
      <c r="D284" s="229" t="s">
        <v>125</v>
      </c>
      <c r="E284" s="240" t="s">
        <v>1</v>
      </c>
      <c r="F284" s="241" t="s">
        <v>364</v>
      </c>
      <c r="G284" s="239"/>
      <c r="H284" s="242">
        <v>200</v>
      </c>
      <c r="I284" s="243"/>
      <c r="J284" s="239"/>
      <c r="K284" s="239"/>
      <c r="L284" s="244"/>
      <c r="M284" s="245"/>
      <c r="N284" s="246"/>
      <c r="O284" s="246"/>
      <c r="P284" s="246"/>
      <c r="Q284" s="246"/>
      <c r="R284" s="246"/>
      <c r="S284" s="246"/>
      <c r="T284" s="247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8" t="s">
        <v>125</v>
      </c>
      <c r="AU284" s="248" t="s">
        <v>85</v>
      </c>
      <c r="AV284" s="14" t="s">
        <v>85</v>
      </c>
      <c r="AW284" s="14" t="s">
        <v>32</v>
      </c>
      <c r="AX284" s="14" t="s">
        <v>83</v>
      </c>
      <c r="AY284" s="248" t="s">
        <v>117</v>
      </c>
    </row>
    <row r="285" s="2" customFormat="1" ht="21.75" customHeight="1">
      <c r="A285" s="39"/>
      <c r="B285" s="40"/>
      <c r="C285" s="215" t="s">
        <v>365</v>
      </c>
      <c r="D285" s="215" t="s">
        <v>119</v>
      </c>
      <c r="E285" s="216" t="s">
        <v>366</v>
      </c>
      <c r="F285" s="217" t="s">
        <v>367</v>
      </c>
      <c r="G285" s="218" t="s">
        <v>142</v>
      </c>
      <c r="H285" s="219">
        <v>200</v>
      </c>
      <c r="I285" s="220"/>
      <c r="J285" s="219">
        <f>ROUND(I285*H285,2)</f>
        <v>0</v>
      </c>
      <c r="K285" s="217" t="s">
        <v>131</v>
      </c>
      <c r="L285" s="45"/>
      <c r="M285" s="221" t="s">
        <v>1</v>
      </c>
      <c r="N285" s="222" t="s">
        <v>40</v>
      </c>
      <c r="O285" s="92"/>
      <c r="P285" s="223">
        <f>O285*H285</f>
        <v>0</v>
      </c>
      <c r="Q285" s="223">
        <v>0</v>
      </c>
      <c r="R285" s="223">
        <f>Q285*H285</f>
        <v>0</v>
      </c>
      <c r="S285" s="223">
        <v>0</v>
      </c>
      <c r="T285" s="224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5" t="s">
        <v>123</v>
      </c>
      <c r="AT285" s="225" t="s">
        <v>119</v>
      </c>
      <c r="AU285" s="225" t="s">
        <v>85</v>
      </c>
      <c r="AY285" s="18" t="s">
        <v>117</v>
      </c>
      <c r="BE285" s="226">
        <f>IF(N285="základní",J285,0)</f>
        <v>0</v>
      </c>
      <c r="BF285" s="226">
        <f>IF(N285="snížená",J285,0)</f>
        <v>0</v>
      </c>
      <c r="BG285" s="226">
        <f>IF(N285="zákl. přenesená",J285,0)</f>
        <v>0</v>
      </c>
      <c r="BH285" s="226">
        <f>IF(N285="sníž. přenesená",J285,0)</f>
        <v>0</v>
      </c>
      <c r="BI285" s="226">
        <f>IF(N285="nulová",J285,0)</f>
        <v>0</v>
      </c>
      <c r="BJ285" s="18" t="s">
        <v>83</v>
      </c>
      <c r="BK285" s="226">
        <f>ROUND(I285*H285,2)</f>
        <v>0</v>
      </c>
      <c r="BL285" s="18" t="s">
        <v>123</v>
      </c>
      <c r="BM285" s="225" t="s">
        <v>368</v>
      </c>
    </row>
    <row r="286" s="14" customFormat="1">
      <c r="A286" s="14"/>
      <c r="B286" s="238"/>
      <c r="C286" s="239"/>
      <c r="D286" s="229" t="s">
        <v>125</v>
      </c>
      <c r="E286" s="240" t="s">
        <v>1</v>
      </c>
      <c r="F286" s="241" t="s">
        <v>364</v>
      </c>
      <c r="G286" s="239"/>
      <c r="H286" s="242">
        <v>200</v>
      </c>
      <c r="I286" s="243"/>
      <c r="J286" s="239"/>
      <c r="K286" s="239"/>
      <c r="L286" s="244"/>
      <c r="M286" s="245"/>
      <c r="N286" s="246"/>
      <c r="O286" s="246"/>
      <c r="P286" s="246"/>
      <c r="Q286" s="246"/>
      <c r="R286" s="246"/>
      <c r="S286" s="246"/>
      <c r="T286" s="247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8" t="s">
        <v>125</v>
      </c>
      <c r="AU286" s="248" t="s">
        <v>85</v>
      </c>
      <c r="AV286" s="14" t="s">
        <v>85</v>
      </c>
      <c r="AW286" s="14" t="s">
        <v>32</v>
      </c>
      <c r="AX286" s="14" t="s">
        <v>83</v>
      </c>
      <c r="AY286" s="248" t="s">
        <v>117</v>
      </c>
    </row>
    <row r="287" s="12" customFormat="1" ht="22.8" customHeight="1">
      <c r="A287" s="12"/>
      <c r="B287" s="199"/>
      <c r="C287" s="200"/>
      <c r="D287" s="201" t="s">
        <v>74</v>
      </c>
      <c r="E287" s="213" t="s">
        <v>123</v>
      </c>
      <c r="F287" s="213" t="s">
        <v>369</v>
      </c>
      <c r="G287" s="200"/>
      <c r="H287" s="200"/>
      <c r="I287" s="203"/>
      <c r="J287" s="214">
        <f>BK287</f>
        <v>0</v>
      </c>
      <c r="K287" s="200"/>
      <c r="L287" s="205"/>
      <c r="M287" s="206"/>
      <c r="N287" s="207"/>
      <c r="O287" s="207"/>
      <c r="P287" s="208">
        <f>SUM(P288:P311)</f>
        <v>0</v>
      </c>
      <c r="Q287" s="207"/>
      <c r="R287" s="208">
        <f>SUM(R288:R311)</f>
        <v>0</v>
      </c>
      <c r="S287" s="207"/>
      <c r="T287" s="209">
        <f>SUM(T288:T311)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10" t="s">
        <v>83</v>
      </c>
      <c r="AT287" s="211" t="s">
        <v>74</v>
      </c>
      <c r="AU287" s="211" t="s">
        <v>83</v>
      </c>
      <c r="AY287" s="210" t="s">
        <v>117</v>
      </c>
      <c r="BK287" s="212">
        <f>SUM(BK288:BK311)</f>
        <v>0</v>
      </c>
    </row>
    <row r="288" s="2" customFormat="1" ht="16.5" customHeight="1">
      <c r="A288" s="39"/>
      <c r="B288" s="40"/>
      <c r="C288" s="215" t="s">
        <v>370</v>
      </c>
      <c r="D288" s="215" t="s">
        <v>119</v>
      </c>
      <c r="E288" s="216" t="s">
        <v>371</v>
      </c>
      <c r="F288" s="217" t="s">
        <v>372</v>
      </c>
      <c r="G288" s="218" t="s">
        <v>179</v>
      </c>
      <c r="H288" s="219">
        <v>65.299999999999997</v>
      </c>
      <c r="I288" s="220"/>
      <c r="J288" s="219">
        <f>ROUND(I288*H288,2)</f>
        <v>0</v>
      </c>
      <c r="K288" s="217" t="s">
        <v>131</v>
      </c>
      <c r="L288" s="45"/>
      <c r="M288" s="221" t="s">
        <v>1</v>
      </c>
      <c r="N288" s="222" t="s">
        <v>40</v>
      </c>
      <c r="O288" s="92"/>
      <c r="P288" s="223">
        <f>O288*H288</f>
        <v>0</v>
      </c>
      <c r="Q288" s="223">
        <v>0</v>
      </c>
      <c r="R288" s="223">
        <f>Q288*H288</f>
        <v>0</v>
      </c>
      <c r="S288" s="223">
        <v>0</v>
      </c>
      <c r="T288" s="224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5" t="s">
        <v>123</v>
      </c>
      <c r="AT288" s="225" t="s">
        <v>119</v>
      </c>
      <c r="AU288" s="225" t="s">
        <v>85</v>
      </c>
      <c r="AY288" s="18" t="s">
        <v>117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8" t="s">
        <v>83</v>
      </c>
      <c r="BK288" s="226">
        <f>ROUND(I288*H288,2)</f>
        <v>0</v>
      </c>
      <c r="BL288" s="18" t="s">
        <v>123</v>
      </c>
      <c r="BM288" s="225" t="s">
        <v>373</v>
      </c>
    </row>
    <row r="289" s="13" customFormat="1">
      <c r="A289" s="13"/>
      <c r="B289" s="227"/>
      <c r="C289" s="228"/>
      <c r="D289" s="229" t="s">
        <v>125</v>
      </c>
      <c r="E289" s="230" t="s">
        <v>1</v>
      </c>
      <c r="F289" s="231" t="s">
        <v>374</v>
      </c>
      <c r="G289" s="228"/>
      <c r="H289" s="230" t="s">
        <v>1</v>
      </c>
      <c r="I289" s="232"/>
      <c r="J289" s="228"/>
      <c r="K289" s="228"/>
      <c r="L289" s="233"/>
      <c r="M289" s="234"/>
      <c r="N289" s="235"/>
      <c r="O289" s="235"/>
      <c r="P289" s="235"/>
      <c r="Q289" s="235"/>
      <c r="R289" s="235"/>
      <c r="S289" s="235"/>
      <c r="T289" s="23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7" t="s">
        <v>125</v>
      </c>
      <c r="AU289" s="237" t="s">
        <v>85</v>
      </c>
      <c r="AV289" s="13" t="s">
        <v>83</v>
      </c>
      <c r="AW289" s="13" t="s">
        <v>32</v>
      </c>
      <c r="AX289" s="13" t="s">
        <v>75</v>
      </c>
      <c r="AY289" s="237" t="s">
        <v>117</v>
      </c>
    </row>
    <row r="290" s="14" customFormat="1">
      <c r="A290" s="14"/>
      <c r="B290" s="238"/>
      <c r="C290" s="239"/>
      <c r="D290" s="229" t="s">
        <v>125</v>
      </c>
      <c r="E290" s="240" t="s">
        <v>1</v>
      </c>
      <c r="F290" s="241" t="s">
        <v>375</v>
      </c>
      <c r="G290" s="239"/>
      <c r="H290" s="242">
        <v>65.299999999999997</v>
      </c>
      <c r="I290" s="243"/>
      <c r="J290" s="239"/>
      <c r="K290" s="239"/>
      <c r="L290" s="244"/>
      <c r="M290" s="245"/>
      <c r="N290" s="246"/>
      <c r="O290" s="246"/>
      <c r="P290" s="246"/>
      <c r="Q290" s="246"/>
      <c r="R290" s="246"/>
      <c r="S290" s="246"/>
      <c r="T290" s="247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8" t="s">
        <v>125</v>
      </c>
      <c r="AU290" s="248" t="s">
        <v>85</v>
      </c>
      <c r="AV290" s="14" t="s">
        <v>85</v>
      </c>
      <c r="AW290" s="14" t="s">
        <v>32</v>
      </c>
      <c r="AX290" s="14" t="s">
        <v>83</v>
      </c>
      <c r="AY290" s="248" t="s">
        <v>117</v>
      </c>
    </row>
    <row r="291" s="2" customFormat="1" ht="16.5" customHeight="1">
      <c r="A291" s="39"/>
      <c r="B291" s="40"/>
      <c r="C291" s="215" t="s">
        <v>376</v>
      </c>
      <c r="D291" s="215" t="s">
        <v>119</v>
      </c>
      <c r="E291" s="216" t="s">
        <v>377</v>
      </c>
      <c r="F291" s="217" t="s">
        <v>378</v>
      </c>
      <c r="G291" s="218" t="s">
        <v>179</v>
      </c>
      <c r="H291" s="219">
        <v>11.800000000000001</v>
      </c>
      <c r="I291" s="220"/>
      <c r="J291" s="219">
        <f>ROUND(I291*H291,2)</f>
        <v>0</v>
      </c>
      <c r="K291" s="217" t="s">
        <v>131</v>
      </c>
      <c r="L291" s="45"/>
      <c r="M291" s="221" t="s">
        <v>1</v>
      </c>
      <c r="N291" s="222" t="s">
        <v>40</v>
      </c>
      <c r="O291" s="92"/>
      <c r="P291" s="223">
        <f>O291*H291</f>
        <v>0</v>
      </c>
      <c r="Q291" s="223">
        <v>0</v>
      </c>
      <c r="R291" s="223">
        <f>Q291*H291</f>
        <v>0</v>
      </c>
      <c r="S291" s="223">
        <v>0</v>
      </c>
      <c r="T291" s="224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25" t="s">
        <v>123</v>
      </c>
      <c r="AT291" s="225" t="s">
        <v>119</v>
      </c>
      <c r="AU291" s="225" t="s">
        <v>85</v>
      </c>
      <c r="AY291" s="18" t="s">
        <v>117</v>
      </c>
      <c r="BE291" s="226">
        <f>IF(N291="základní",J291,0)</f>
        <v>0</v>
      </c>
      <c r="BF291" s="226">
        <f>IF(N291="snížená",J291,0)</f>
        <v>0</v>
      </c>
      <c r="BG291" s="226">
        <f>IF(N291="zákl. přenesená",J291,0)</f>
        <v>0</v>
      </c>
      <c r="BH291" s="226">
        <f>IF(N291="sníž. přenesená",J291,0)</f>
        <v>0</v>
      </c>
      <c r="BI291" s="226">
        <f>IF(N291="nulová",J291,0)</f>
        <v>0</v>
      </c>
      <c r="BJ291" s="18" t="s">
        <v>83</v>
      </c>
      <c r="BK291" s="226">
        <f>ROUND(I291*H291,2)</f>
        <v>0</v>
      </c>
      <c r="BL291" s="18" t="s">
        <v>123</v>
      </c>
      <c r="BM291" s="225" t="s">
        <v>379</v>
      </c>
    </row>
    <row r="292" s="13" customFormat="1">
      <c r="A292" s="13"/>
      <c r="B292" s="227"/>
      <c r="C292" s="228"/>
      <c r="D292" s="229" t="s">
        <v>125</v>
      </c>
      <c r="E292" s="230" t="s">
        <v>1</v>
      </c>
      <c r="F292" s="231" t="s">
        <v>374</v>
      </c>
      <c r="G292" s="228"/>
      <c r="H292" s="230" t="s">
        <v>1</v>
      </c>
      <c r="I292" s="232"/>
      <c r="J292" s="228"/>
      <c r="K292" s="228"/>
      <c r="L292" s="233"/>
      <c r="M292" s="234"/>
      <c r="N292" s="235"/>
      <c r="O292" s="235"/>
      <c r="P292" s="235"/>
      <c r="Q292" s="235"/>
      <c r="R292" s="235"/>
      <c r="S292" s="235"/>
      <c r="T292" s="23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7" t="s">
        <v>125</v>
      </c>
      <c r="AU292" s="237" t="s">
        <v>85</v>
      </c>
      <c r="AV292" s="13" t="s">
        <v>83</v>
      </c>
      <c r="AW292" s="13" t="s">
        <v>32</v>
      </c>
      <c r="AX292" s="13" t="s">
        <v>75</v>
      </c>
      <c r="AY292" s="237" t="s">
        <v>117</v>
      </c>
    </row>
    <row r="293" s="14" customFormat="1">
      <c r="A293" s="14"/>
      <c r="B293" s="238"/>
      <c r="C293" s="239"/>
      <c r="D293" s="229" t="s">
        <v>125</v>
      </c>
      <c r="E293" s="240" t="s">
        <v>1</v>
      </c>
      <c r="F293" s="241" t="s">
        <v>380</v>
      </c>
      <c r="G293" s="239"/>
      <c r="H293" s="242">
        <v>11.800000000000001</v>
      </c>
      <c r="I293" s="243"/>
      <c r="J293" s="239"/>
      <c r="K293" s="239"/>
      <c r="L293" s="244"/>
      <c r="M293" s="245"/>
      <c r="N293" s="246"/>
      <c r="O293" s="246"/>
      <c r="P293" s="246"/>
      <c r="Q293" s="246"/>
      <c r="R293" s="246"/>
      <c r="S293" s="246"/>
      <c r="T293" s="247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8" t="s">
        <v>125</v>
      </c>
      <c r="AU293" s="248" t="s">
        <v>85</v>
      </c>
      <c r="AV293" s="14" t="s">
        <v>85</v>
      </c>
      <c r="AW293" s="14" t="s">
        <v>32</v>
      </c>
      <c r="AX293" s="14" t="s">
        <v>83</v>
      </c>
      <c r="AY293" s="248" t="s">
        <v>117</v>
      </c>
    </row>
    <row r="294" s="2" customFormat="1" ht="24.15" customHeight="1">
      <c r="A294" s="39"/>
      <c r="B294" s="40"/>
      <c r="C294" s="215" t="s">
        <v>381</v>
      </c>
      <c r="D294" s="215" t="s">
        <v>119</v>
      </c>
      <c r="E294" s="216" t="s">
        <v>382</v>
      </c>
      <c r="F294" s="217" t="s">
        <v>383</v>
      </c>
      <c r="G294" s="218" t="s">
        <v>179</v>
      </c>
      <c r="H294" s="219">
        <v>57</v>
      </c>
      <c r="I294" s="220"/>
      <c r="J294" s="219">
        <f>ROUND(I294*H294,2)</f>
        <v>0</v>
      </c>
      <c r="K294" s="217" t="s">
        <v>131</v>
      </c>
      <c r="L294" s="45"/>
      <c r="M294" s="221" t="s">
        <v>1</v>
      </c>
      <c r="N294" s="222" t="s">
        <v>40</v>
      </c>
      <c r="O294" s="92"/>
      <c r="P294" s="223">
        <f>O294*H294</f>
        <v>0</v>
      </c>
      <c r="Q294" s="223">
        <v>0</v>
      </c>
      <c r="R294" s="223">
        <f>Q294*H294</f>
        <v>0</v>
      </c>
      <c r="S294" s="223">
        <v>0</v>
      </c>
      <c r="T294" s="224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25" t="s">
        <v>123</v>
      </c>
      <c r="AT294" s="225" t="s">
        <v>119</v>
      </c>
      <c r="AU294" s="225" t="s">
        <v>85</v>
      </c>
      <c r="AY294" s="18" t="s">
        <v>117</v>
      </c>
      <c r="BE294" s="226">
        <f>IF(N294="základní",J294,0)</f>
        <v>0</v>
      </c>
      <c r="BF294" s="226">
        <f>IF(N294="snížená",J294,0)</f>
        <v>0</v>
      </c>
      <c r="BG294" s="226">
        <f>IF(N294="zákl. přenesená",J294,0)</f>
        <v>0</v>
      </c>
      <c r="BH294" s="226">
        <f>IF(N294="sníž. přenesená",J294,0)</f>
        <v>0</v>
      </c>
      <c r="BI294" s="226">
        <f>IF(N294="nulová",J294,0)</f>
        <v>0</v>
      </c>
      <c r="BJ294" s="18" t="s">
        <v>83</v>
      </c>
      <c r="BK294" s="226">
        <f>ROUND(I294*H294,2)</f>
        <v>0</v>
      </c>
      <c r="BL294" s="18" t="s">
        <v>123</v>
      </c>
      <c r="BM294" s="225" t="s">
        <v>384</v>
      </c>
    </row>
    <row r="295" s="13" customFormat="1">
      <c r="A295" s="13"/>
      <c r="B295" s="227"/>
      <c r="C295" s="228"/>
      <c r="D295" s="229" t="s">
        <v>125</v>
      </c>
      <c r="E295" s="230" t="s">
        <v>1</v>
      </c>
      <c r="F295" s="231" t="s">
        <v>374</v>
      </c>
      <c r="G295" s="228"/>
      <c r="H295" s="230" t="s">
        <v>1</v>
      </c>
      <c r="I295" s="232"/>
      <c r="J295" s="228"/>
      <c r="K295" s="228"/>
      <c r="L295" s="233"/>
      <c r="M295" s="234"/>
      <c r="N295" s="235"/>
      <c r="O295" s="235"/>
      <c r="P295" s="235"/>
      <c r="Q295" s="235"/>
      <c r="R295" s="235"/>
      <c r="S295" s="235"/>
      <c r="T295" s="236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7" t="s">
        <v>125</v>
      </c>
      <c r="AU295" s="237" t="s">
        <v>85</v>
      </c>
      <c r="AV295" s="13" t="s">
        <v>83</v>
      </c>
      <c r="AW295" s="13" t="s">
        <v>32</v>
      </c>
      <c r="AX295" s="13" t="s">
        <v>75</v>
      </c>
      <c r="AY295" s="237" t="s">
        <v>117</v>
      </c>
    </row>
    <row r="296" s="14" customFormat="1">
      <c r="A296" s="14"/>
      <c r="B296" s="238"/>
      <c r="C296" s="239"/>
      <c r="D296" s="229" t="s">
        <v>125</v>
      </c>
      <c r="E296" s="240" t="s">
        <v>1</v>
      </c>
      <c r="F296" s="241" t="s">
        <v>385</v>
      </c>
      <c r="G296" s="239"/>
      <c r="H296" s="242">
        <v>26.600000000000001</v>
      </c>
      <c r="I296" s="243"/>
      <c r="J296" s="239"/>
      <c r="K296" s="239"/>
      <c r="L296" s="244"/>
      <c r="M296" s="245"/>
      <c r="N296" s="246"/>
      <c r="O296" s="246"/>
      <c r="P296" s="246"/>
      <c r="Q296" s="246"/>
      <c r="R296" s="246"/>
      <c r="S296" s="246"/>
      <c r="T296" s="247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8" t="s">
        <v>125</v>
      </c>
      <c r="AU296" s="248" t="s">
        <v>85</v>
      </c>
      <c r="AV296" s="14" t="s">
        <v>85</v>
      </c>
      <c r="AW296" s="14" t="s">
        <v>32</v>
      </c>
      <c r="AX296" s="14" t="s">
        <v>75</v>
      </c>
      <c r="AY296" s="248" t="s">
        <v>117</v>
      </c>
    </row>
    <row r="297" s="14" customFormat="1">
      <c r="A297" s="14"/>
      <c r="B297" s="238"/>
      <c r="C297" s="239"/>
      <c r="D297" s="229" t="s">
        <v>125</v>
      </c>
      <c r="E297" s="240" t="s">
        <v>1</v>
      </c>
      <c r="F297" s="241" t="s">
        <v>386</v>
      </c>
      <c r="G297" s="239"/>
      <c r="H297" s="242">
        <v>6.7999999999999998</v>
      </c>
      <c r="I297" s="243"/>
      <c r="J297" s="239"/>
      <c r="K297" s="239"/>
      <c r="L297" s="244"/>
      <c r="M297" s="245"/>
      <c r="N297" s="246"/>
      <c r="O297" s="246"/>
      <c r="P297" s="246"/>
      <c r="Q297" s="246"/>
      <c r="R297" s="246"/>
      <c r="S297" s="246"/>
      <c r="T297" s="247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8" t="s">
        <v>125</v>
      </c>
      <c r="AU297" s="248" t="s">
        <v>85</v>
      </c>
      <c r="AV297" s="14" t="s">
        <v>85</v>
      </c>
      <c r="AW297" s="14" t="s">
        <v>32</v>
      </c>
      <c r="AX297" s="14" t="s">
        <v>75</v>
      </c>
      <c r="AY297" s="248" t="s">
        <v>117</v>
      </c>
    </row>
    <row r="298" s="14" customFormat="1">
      <c r="A298" s="14"/>
      <c r="B298" s="238"/>
      <c r="C298" s="239"/>
      <c r="D298" s="229" t="s">
        <v>125</v>
      </c>
      <c r="E298" s="240" t="s">
        <v>1</v>
      </c>
      <c r="F298" s="241" t="s">
        <v>387</v>
      </c>
      <c r="G298" s="239"/>
      <c r="H298" s="242">
        <v>23.600000000000001</v>
      </c>
      <c r="I298" s="243"/>
      <c r="J298" s="239"/>
      <c r="K298" s="239"/>
      <c r="L298" s="244"/>
      <c r="M298" s="245"/>
      <c r="N298" s="246"/>
      <c r="O298" s="246"/>
      <c r="P298" s="246"/>
      <c r="Q298" s="246"/>
      <c r="R298" s="246"/>
      <c r="S298" s="246"/>
      <c r="T298" s="247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8" t="s">
        <v>125</v>
      </c>
      <c r="AU298" s="248" t="s">
        <v>85</v>
      </c>
      <c r="AV298" s="14" t="s">
        <v>85</v>
      </c>
      <c r="AW298" s="14" t="s">
        <v>32</v>
      </c>
      <c r="AX298" s="14" t="s">
        <v>75</v>
      </c>
      <c r="AY298" s="248" t="s">
        <v>117</v>
      </c>
    </row>
    <row r="299" s="16" customFormat="1">
      <c r="A299" s="16"/>
      <c r="B299" s="260"/>
      <c r="C299" s="261"/>
      <c r="D299" s="229" t="s">
        <v>125</v>
      </c>
      <c r="E299" s="262" t="s">
        <v>1</v>
      </c>
      <c r="F299" s="263" t="s">
        <v>234</v>
      </c>
      <c r="G299" s="261"/>
      <c r="H299" s="264">
        <v>57</v>
      </c>
      <c r="I299" s="265"/>
      <c r="J299" s="261"/>
      <c r="K299" s="261"/>
      <c r="L299" s="266"/>
      <c r="M299" s="267"/>
      <c r="N299" s="268"/>
      <c r="O299" s="268"/>
      <c r="P299" s="268"/>
      <c r="Q299" s="268"/>
      <c r="R299" s="268"/>
      <c r="S299" s="268"/>
      <c r="T299" s="269"/>
      <c r="U299" s="16"/>
      <c r="V299" s="16"/>
      <c r="W299" s="16"/>
      <c r="X299" s="16"/>
      <c r="Y299" s="16"/>
      <c r="Z299" s="16"/>
      <c r="AA299" s="16"/>
      <c r="AB299" s="16"/>
      <c r="AC299" s="16"/>
      <c r="AD299" s="16"/>
      <c r="AE299" s="16"/>
      <c r="AT299" s="270" t="s">
        <v>125</v>
      </c>
      <c r="AU299" s="270" t="s">
        <v>85</v>
      </c>
      <c r="AV299" s="16" t="s">
        <v>123</v>
      </c>
      <c r="AW299" s="16" t="s">
        <v>32</v>
      </c>
      <c r="AX299" s="16" t="s">
        <v>83</v>
      </c>
      <c r="AY299" s="270" t="s">
        <v>117</v>
      </c>
    </row>
    <row r="300" s="2" customFormat="1" ht="24.15" customHeight="1">
      <c r="A300" s="39"/>
      <c r="B300" s="40"/>
      <c r="C300" s="215" t="s">
        <v>388</v>
      </c>
      <c r="D300" s="215" t="s">
        <v>119</v>
      </c>
      <c r="E300" s="216" t="s">
        <v>389</v>
      </c>
      <c r="F300" s="217" t="s">
        <v>390</v>
      </c>
      <c r="G300" s="218" t="s">
        <v>179</v>
      </c>
      <c r="H300" s="219">
        <v>77.5</v>
      </c>
      <c r="I300" s="220"/>
      <c r="J300" s="219">
        <f>ROUND(I300*H300,2)</f>
        <v>0</v>
      </c>
      <c r="K300" s="217" t="s">
        <v>131</v>
      </c>
      <c r="L300" s="45"/>
      <c r="M300" s="221" t="s">
        <v>1</v>
      </c>
      <c r="N300" s="222" t="s">
        <v>40</v>
      </c>
      <c r="O300" s="92"/>
      <c r="P300" s="223">
        <f>O300*H300</f>
        <v>0</v>
      </c>
      <c r="Q300" s="223">
        <v>0</v>
      </c>
      <c r="R300" s="223">
        <f>Q300*H300</f>
        <v>0</v>
      </c>
      <c r="S300" s="223">
        <v>0</v>
      </c>
      <c r="T300" s="224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25" t="s">
        <v>123</v>
      </c>
      <c r="AT300" s="225" t="s">
        <v>119</v>
      </c>
      <c r="AU300" s="225" t="s">
        <v>85</v>
      </c>
      <c r="AY300" s="18" t="s">
        <v>117</v>
      </c>
      <c r="BE300" s="226">
        <f>IF(N300="základní",J300,0)</f>
        <v>0</v>
      </c>
      <c r="BF300" s="226">
        <f>IF(N300="snížená",J300,0)</f>
        <v>0</v>
      </c>
      <c r="BG300" s="226">
        <f>IF(N300="zákl. přenesená",J300,0)</f>
        <v>0</v>
      </c>
      <c r="BH300" s="226">
        <f>IF(N300="sníž. přenesená",J300,0)</f>
        <v>0</v>
      </c>
      <c r="BI300" s="226">
        <f>IF(N300="nulová",J300,0)</f>
        <v>0</v>
      </c>
      <c r="BJ300" s="18" t="s">
        <v>83</v>
      </c>
      <c r="BK300" s="226">
        <f>ROUND(I300*H300,2)</f>
        <v>0</v>
      </c>
      <c r="BL300" s="18" t="s">
        <v>123</v>
      </c>
      <c r="BM300" s="225" t="s">
        <v>391</v>
      </c>
    </row>
    <row r="301" s="13" customFormat="1">
      <c r="A301" s="13"/>
      <c r="B301" s="227"/>
      <c r="C301" s="228"/>
      <c r="D301" s="229" t="s">
        <v>125</v>
      </c>
      <c r="E301" s="230" t="s">
        <v>1</v>
      </c>
      <c r="F301" s="231" t="s">
        <v>374</v>
      </c>
      <c r="G301" s="228"/>
      <c r="H301" s="230" t="s">
        <v>1</v>
      </c>
      <c r="I301" s="232"/>
      <c r="J301" s="228"/>
      <c r="K301" s="228"/>
      <c r="L301" s="233"/>
      <c r="M301" s="234"/>
      <c r="N301" s="235"/>
      <c r="O301" s="235"/>
      <c r="P301" s="235"/>
      <c r="Q301" s="235"/>
      <c r="R301" s="235"/>
      <c r="S301" s="235"/>
      <c r="T301" s="236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7" t="s">
        <v>125</v>
      </c>
      <c r="AU301" s="237" t="s">
        <v>85</v>
      </c>
      <c r="AV301" s="13" t="s">
        <v>83</v>
      </c>
      <c r="AW301" s="13" t="s">
        <v>32</v>
      </c>
      <c r="AX301" s="13" t="s">
        <v>75</v>
      </c>
      <c r="AY301" s="237" t="s">
        <v>117</v>
      </c>
    </row>
    <row r="302" s="14" customFormat="1">
      <c r="A302" s="14"/>
      <c r="B302" s="238"/>
      <c r="C302" s="239"/>
      <c r="D302" s="229" t="s">
        <v>125</v>
      </c>
      <c r="E302" s="240" t="s">
        <v>1</v>
      </c>
      <c r="F302" s="241" t="s">
        <v>392</v>
      </c>
      <c r="G302" s="239"/>
      <c r="H302" s="242">
        <v>53.200000000000003</v>
      </c>
      <c r="I302" s="243"/>
      <c r="J302" s="239"/>
      <c r="K302" s="239"/>
      <c r="L302" s="244"/>
      <c r="M302" s="245"/>
      <c r="N302" s="246"/>
      <c r="O302" s="246"/>
      <c r="P302" s="246"/>
      <c r="Q302" s="246"/>
      <c r="R302" s="246"/>
      <c r="S302" s="246"/>
      <c r="T302" s="247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8" t="s">
        <v>125</v>
      </c>
      <c r="AU302" s="248" t="s">
        <v>85</v>
      </c>
      <c r="AV302" s="14" t="s">
        <v>85</v>
      </c>
      <c r="AW302" s="14" t="s">
        <v>32</v>
      </c>
      <c r="AX302" s="14" t="s">
        <v>75</v>
      </c>
      <c r="AY302" s="248" t="s">
        <v>117</v>
      </c>
    </row>
    <row r="303" s="14" customFormat="1">
      <c r="A303" s="14"/>
      <c r="B303" s="238"/>
      <c r="C303" s="239"/>
      <c r="D303" s="229" t="s">
        <v>125</v>
      </c>
      <c r="E303" s="240" t="s">
        <v>1</v>
      </c>
      <c r="F303" s="241" t="s">
        <v>393</v>
      </c>
      <c r="G303" s="239"/>
      <c r="H303" s="242">
        <v>5.4000000000000004</v>
      </c>
      <c r="I303" s="243"/>
      <c r="J303" s="239"/>
      <c r="K303" s="239"/>
      <c r="L303" s="244"/>
      <c r="M303" s="245"/>
      <c r="N303" s="246"/>
      <c r="O303" s="246"/>
      <c r="P303" s="246"/>
      <c r="Q303" s="246"/>
      <c r="R303" s="246"/>
      <c r="S303" s="246"/>
      <c r="T303" s="247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8" t="s">
        <v>125</v>
      </c>
      <c r="AU303" s="248" t="s">
        <v>85</v>
      </c>
      <c r="AV303" s="14" t="s">
        <v>85</v>
      </c>
      <c r="AW303" s="14" t="s">
        <v>32</v>
      </c>
      <c r="AX303" s="14" t="s">
        <v>75</v>
      </c>
      <c r="AY303" s="248" t="s">
        <v>117</v>
      </c>
    </row>
    <row r="304" s="14" customFormat="1">
      <c r="A304" s="14"/>
      <c r="B304" s="238"/>
      <c r="C304" s="239"/>
      <c r="D304" s="229" t="s">
        <v>125</v>
      </c>
      <c r="E304" s="240" t="s">
        <v>1</v>
      </c>
      <c r="F304" s="241" t="s">
        <v>394</v>
      </c>
      <c r="G304" s="239"/>
      <c r="H304" s="242">
        <v>18.899999999999999</v>
      </c>
      <c r="I304" s="243"/>
      <c r="J304" s="239"/>
      <c r="K304" s="239"/>
      <c r="L304" s="244"/>
      <c r="M304" s="245"/>
      <c r="N304" s="246"/>
      <c r="O304" s="246"/>
      <c r="P304" s="246"/>
      <c r="Q304" s="246"/>
      <c r="R304" s="246"/>
      <c r="S304" s="246"/>
      <c r="T304" s="247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8" t="s">
        <v>125</v>
      </c>
      <c r="AU304" s="248" t="s">
        <v>85</v>
      </c>
      <c r="AV304" s="14" t="s">
        <v>85</v>
      </c>
      <c r="AW304" s="14" t="s">
        <v>32</v>
      </c>
      <c r="AX304" s="14" t="s">
        <v>75</v>
      </c>
      <c r="AY304" s="248" t="s">
        <v>117</v>
      </c>
    </row>
    <row r="305" s="16" customFormat="1">
      <c r="A305" s="16"/>
      <c r="B305" s="260"/>
      <c r="C305" s="261"/>
      <c r="D305" s="229" t="s">
        <v>125</v>
      </c>
      <c r="E305" s="262" t="s">
        <v>1</v>
      </c>
      <c r="F305" s="263" t="s">
        <v>234</v>
      </c>
      <c r="G305" s="261"/>
      <c r="H305" s="264">
        <v>77.5</v>
      </c>
      <c r="I305" s="265"/>
      <c r="J305" s="261"/>
      <c r="K305" s="261"/>
      <c r="L305" s="266"/>
      <c r="M305" s="267"/>
      <c r="N305" s="268"/>
      <c r="O305" s="268"/>
      <c r="P305" s="268"/>
      <c r="Q305" s="268"/>
      <c r="R305" s="268"/>
      <c r="S305" s="268"/>
      <c r="T305" s="269"/>
      <c r="U305" s="16"/>
      <c r="V305" s="16"/>
      <c r="W305" s="16"/>
      <c r="X305" s="16"/>
      <c r="Y305" s="16"/>
      <c r="Z305" s="16"/>
      <c r="AA305" s="16"/>
      <c r="AB305" s="16"/>
      <c r="AC305" s="16"/>
      <c r="AD305" s="16"/>
      <c r="AE305" s="16"/>
      <c r="AT305" s="270" t="s">
        <v>125</v>
      </c>
      <c r="AU305" s="270" t="s">
        <v>85</v>
      </c>
      <c r="AV305" s="16" t="s">
        <v>123</v>
      </c>
      <c r="AW305" s="16" t="s">
        <v>32</v>
      </c>
      <c r="AX305" s="16" t="s">
        <v>83</v>
      </c>
      <c r="AY305" s="270" t="s">
        <v>117</v>
      </c>
    </row>
    <row r="306" s="2" customFormat="1" ht="24.15" customHeight="1">
      <c r="A306" s="39"/>
      <c r="B306" s="40"/>
      <c r="C306" s="215" t="s">
        <v>395</v>
      </c>
      <c r="D306" s="215" t="s">
        <v>119</v>
      </c>
      <c r="E306" s="216" t="s">
        <v>396</v>
      </c>
      <c r="F306" s="217" t="s">
        <v>397</v>
      </c>
      <c r="G306" s="218" t="s">
        <v>179</v>
      </c>
      <c r="H306" s="219">
        <v>6.9000000000000004</v>
      </c>
      <c r="I306" s="220"/>
      <c r="J306" s="219">
        <f>ROUND(I306*H306,2)</f>
        <v>0</v>
      </c>
      <c r="K306" s="217" t="s">
        <v>131</v>
      </c>
      <c r="L306" s="45"/>
      <c r="M306" s="221" t="s">
        <v>1</v>
      </c>
      <c r="N306" s="222" t="s">
        <v>40</v>
      </c>
      <c r="O306" s="92"/>
      <c r="P306" s="223">
        <f>O306*H306</f>
        <v>0</v>
      </c>
      <c r="Q306" s="223">
        <v>0</v>
      </c>
      <c r="R306" s="223">
        <f>Q306*H306</f>
        <v>0</v>
      </c>
      <c r="S306" s="223">
        <v>0</v>
      </c>
      <c r="T306" s="224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25" t="s">
        <v>123</v>
      </c>
      <c r="AT306" s="225" t="s">
        <v>119</v>
      </c>
      <c r="AU306" s="225" t="s">
        <v>85</v>
      </c>
      <c r="AY306" s="18" t="s">
        <v>117</v>
      </c>
      <c r="BE306" s="226">
        <f>IF(N306="základní",J306,0)</f>
        <v>0</v>
      </c>
      <c r="BF306" s="226">
        <f>IF(N306="snížená",J306,0)</f>
        <v>0</v>
      </c>
      <c r="BG306" s="226">
        <f>IF(N306="zákl. přenesená",J306,0)</f>
        <v>0</v>
      </c>
      <c r="BH306" s="226">
        <f>IF(N306="sníž. přenesená",J306,0)</f>
        <v>0</v>
      </c>
      <c r="BI306" s="226">
        <f>IF(N306="nulová",J306,0)</f>
        <v>0</v>
      </c>
      <c r="BJ306" s="18" t="s">
        <v>83</v>
      </c>
      <c r="BK306" s="226">
        <f>ROUND(I306*H306,2)</f>
        <v>0</v>
      </c>
      <c r="BL306" s="18" t="s">
        <v>123</v>
      </c>
      <c r="BM306" s="225" t="s">
        <v>398</v>
      </c>
    </row>
    <row r="307" s="13" customFormat="1">
      <c r="A307" s="13"/>
      <c r="B307" s="227"/>
      <c r="C307" s="228"/>
      <c r="D307" s="229" t="s">
        <v>125</v>
      </c>
      <c r="E307" s="230" t="s">
        <v>1</v>
      </c>
      <c r="F307" s="231" t="s">
        <v>399</v>
      </c>
      <c r="G307" s="228"/>
      <c r="H307" s="230" t="s">
        <v>1</v>
      </c>
      <c r="I307" s="232"/>
      <c r="J307" s="228"/>
      <c r="K307" s="228"/>
      <c r="L307" s="233"/>
      <c r="M307" s="234"/>
      <c r="N307" s="235"/>
      <c r="O307" s="235"/>
      <c r="P307" s="235"/>
      <c r="Q307" s="235"/>
      <c r="R307" s="235"/>
      <c r="S307" s="235"/>
      <c r="T307" s="236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7" t="s">
        <v>125</v>
      </c>
      <c r="AU307" s="237" t="s">
        <v>85</v>
      </c>
      <c r="AV307" s="13" t="s">
        <v>83</v>
      </c>
      <c r="AW307" s="13" t="s">
        <v>32</v>
      </c>
      <c r="AX307" s="13" t="s">
        <v>75</v>
      </c>
      <c r="AY307" s="237" t="s">
        <v>117</v>
      </c>
    </row>
    <row r="308" s="14" customFormat="1">
      <c r="A308" s="14"/>
      <c r="B308" s="238"/>
      <c r="C308" s="239"/>
      <c r="D308" s="229" t="s">
        <v>125</v>
      </c>
      <c r="E308" s="240" t="s">
        <v>1</v>
      </c>
      <c r="F308" s="241" t="s">
        <v>400</v>
      </c>
      <c r="G308" s="239"/>
      <c r="H308" s="242">
        <v>1.1000000000000001</v>
      </c>
      <c r="I308" s="243"/>
      <c r="J308" s="239"/>
      <c r="K308" s="239"/>
      <c r="L308" s="244"/>
      <c r="M308" s="245"/>
      <c r="N308" s="246"/>
      <c r="O308" s="246"/>
      <c r="P308" s="246"/>
      <c r="Q308" s="246"/>
      <c r="R308" s="246"/>
      <c r="S308" s="246"/>
      <c r="T308" s="247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8" t="s">
        <v>125</v>
      </c>
      <c r="AU308" s="248" t="s">
        <v>85</v>
      </c>
      <c r="AV308" s="14" t="s">
        <v>85</v>
      </c>
      <c r="AW308" s="14" t="s">
        <v>32</v>
      </c>
      <c r="AX308" s="14" t="s">
        <v>75</v>
      </c>
      <c r="AY308" s="248" t="s">
        <v>117</v>
      </c>
    </row>
    <row r="309" s="14" customFormat="1">
      <c r="A309" s="14"/>
      <c r="B309" s="238"/>
      <c r="C309" s="239"/>
      <c r="D309" s="229" t="s">
        <v>125</v>
      </c>
      <c r="E309" s="240" t="s">
        <v>1</v>
      </c>
      <c r="F309" s="241" t="s">
        <v>401</v>
      </c>
      <c r="G309" s="239"/>
      <c r="H309" s="242">
        <v>1.2</v>
      </c>
      <c r="I309" s="243"/>
      <c r="J309" s="239"/>
      <c r="K309" s="239"/>
      <c r="L309" s="244"/>
      <c r="M309" s="245"/>
      <c r="N309" s="246"/>
      <c r="O309" s="246"/>
      <c r="P309" s="246"/>
      <c r="Q309" s="246"/>
      <c r="R309" s="246"/>
      <c r="S309" s="246"/>
      <c r="T309" s="247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8" t="s">
        <v>125</v>
      </c>
      <c r="AU309" s="248" t="s">
        <v>85</v>
      </c>
      <c r="AV309" s="14" t="s">
        <v>85</v>
      </c>
      <c r="AW309" s="14" t="s">
        <v>32</v>
      </c>
      <c r="AX309" s="14" t="s">
        <v>75</v>
      </c>
      <c r="AY309" s="248" t="s">
        <v>117</v>
      </c>
    </row>
    <row r="310" s="14" customFormat="1">
      <c r="A310" s="14"/>
      <c r="B310" s="238"/>
      <c r="C310" s="239"/>
      <c r="D310" s="229" t="s">
        <v>125</v>
      </c>
      <c r="E310" s="240" t="s">
        <v>1</v>
      </c>
      <c r="F310" s="241" t="s">
        <v>402</v>
      </c>
      <c r="G310" s="239"/>
      <c r="H310" s="242">
        <v>4.5999999999999996</v>
      </c>
      <c r="I310" s="243"/>
      <c r="J310" s="239"/>
      <c r="K310" s="239"/>
      <c r="L310" s="244"/>
      <c r="M310" s="245"/>
      <c r="N310" s="246"/>
      <c r="O310" s="246"/>
      <c r="P310" s="246"/>
      <c r="Q310" s="246"/>
      <c r="R310" s="246"/>
      <c r="S310" s="246"/>
      <c r="T310" s="247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8" t="s">
        <v>125</v>
      </c>
      <c r="AU310" s="248" t="s">
        <v>85</v>
      </c>
      <c r="AV310" s="14" t="s">
        <v>85</v>
      </c>
      <c r="AW310" s="14" t="s">
        <v>32</v>
      </c>
      <c r="AX310" s="14" t="s">
        <v>75</v>
      </c>
      <c r="AY310" s="248" t="s">
        <v>117</v>
      </c>
    </row>
    <row r="311" s="16" customFormat="1">
      <c r="A311" s="16"/>
      <c r="B311" s="260"/>
      <c r="C311" s="261"/>
      <c r="D311" s="229" t="s">
        <v>125</v>
      </c>
      <c r="E311" s="262" t="s">
        <v>1</v>
      </c>
      <c r="F311" s="263" t="s">
        <v>234</v>
      </c>
      <c r="G311" s="261"/>
      <c r="H311" s="264">
        <v>6.9000000000000004</v>
      </c>
      <c r="I311" s="265"/>
      <c r="J311" s="261"/>
      <c r="K311" s="261"/>
      <c r="L311" s="266"/>
      <c r="M311" s="267"/>
      <c r="N311" s="268"/>
      <c r="O311" s="268"/>
      <c r="P311" s="268"/>
      <c r="Q311" s="268"/>
      <c r="R311" s="268"/>
      <c r="S311" s="268"/>
      <c r="T311" s="269"/>
      <c r="U311" s="16"/>
      <c r="V311" s="16"/>
      <c r="W311" s="16"/>
      <c r="X311" s="16"/>
      <c r="Y311" s="16"/>
      <c r="Z311" s="16"/>
      <c r="AA311" s="16"/>
      <c r="AB311" s="16"/>
      <c r="AC311" s="16"/>
      <c r="AD311" s="16"/>
      <c r="AE311" s="16"/>
      <c r="AT311" s="270" t="s">
        <v>125</v>
      </c>
      <c r="AU311" s="270" t="s">
        <v>85</v>
      </c>
      <c r="AV311" s="16" t="s">
        <v>123</v>
      </c>
      <c r="AW311" s="16" t="s">
        <v>32</v>
      </c>
      <c r="AX311" s="16" t="s">
        <v>83</v>
      </c>
      <c r="AY311" s="270" t="s">
        <v>117</v>
      </c>
    </row>
    <row r="312" s="12" customFormat="1" ht="22.8" customHeight="1">
      <c r="A312" s="12"/>
      <c r="B312" s="199"/>
      <c r="C312" s="200"/>
      <c r="D312" s="201" t="s">
        <v>74</v>
      </c>
      <c r="E312" s="213" t="s">
        <v>162</v>
      </c>
      <c r="F312" s="213" t="s">
        <v>403</v>
      </c>
      <c r="G312" s="200"/>
      <c r="H312" s="200"/>
      <c r="I312" s="203"/>
      <c r="J312" s="214">
        <f>BK312</f>
        <v>0</v>
      </c>
      <c r="K312" s="200"/>
      <c r="L312" s="205"/>
      <c r="M312" s="206"/>
      <c r="N312" s="207"/>
      <c r="O312" s="207"/>
      <c r="P312" s="208">
        <f>SUM(P313:P491)</f>
        <v>0</v>
      </c>
      <c r="Q312" s="207"/>
      <c r="R312" s="208">
        <f>SUM(R313:R491)</f>
        <v>286.91357199999999</v>
      </c>
      <c r="S312" s="207"/>
      <c r="T312" s="209">
        <f>SUM(T313:T491)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10" t="s">
        <v>83</v>
      </c>
      <c r="AT312" s="211" t="s">
        <v>74</v>
      </c>
      <c r="AU312" s="211" t="s">
        <v>83</v>
      </c>
      <c r="AY312" s="210" t="s">
        <v>117</v>
      </c>
      <c r="BK312" s="212">
        <f>SUM(BK313:BK491)</f>
        <v>0</v>
      </c>
    </row>
    <row r="313" s="2" customFormat="1" ht="33" customHeight="1">
      <c r="A313" s="39"/>
      <c r="B313" s="40"/>
      <c r="C313" s="215" t="s">
        <v>404</v>
      </c>
      <c r="D313" s="215" t="s">
        <v>119</v>
      </c>
      <c r="E313" s="216" t="s">
        <v>405</v>
      </c>
      <c r="F313" s="217" t="s">
        <v>406</v>
      </c>
      <c r="G313" s="218" t="s">
        <v>142</v>
      </c>
      <c r="H313" s="219">
        <v>52.399999999999999</v>
      </c>
      <c r="I313" s="220"/>
      <c r="J313" s="219">
        <f>ROUND(I313*H313,2)</f>
        <v>0</v>
      </c>
      <c r="K313" s="217" t="s">
        <v>131</v>
      </c>
      <c r="L313" s="45"/>
      <c r="M313" s="221" t="s">
        <v>1</v>
      </c>
      <c r="N313" s="222" t="s">
        <v>40</v>
      </c>
      <c r="O313" s="92"/>
      <c r="P313" s="223">
        <f>O313*H313</f>
        <v>0</v>
      </c>
      <c r="Q313" s="223">
        <v>0.00025000000000000001</v>
      </c>
      <c r="R313" s="223">
        <f>Q313*H313</f>
        <v>0.013100000000000001</v>
      </c>
      <c r="S313" s="223">
        <v>0</v>
      </c>
      <c r="T313" s="224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25" t="s">
        <v>123</v>
      </c>
      <c r="AT313" s="225" t="s">
        <v>119</v>
      </c>
      <c r="AU313" s="225" t="s">
        <v>85</v>
      </c>
      <c r="AY313" s="18" t="s">
        <v>117</v>
      </c>
      <c r="BE313" s="226">
        <f>IF(N313="základní",J313,0)</f>
        <v>0</v>
      </c>
      <c r="BF313" s="226">
        <f>IF(N313="snížená",J313,0)</f>
        <v>0</v>
      </c>
      <c r="BG313" s="226">
        <f>IF(N313="zákl. přenesená",J313,0)</f>
        <v>0</v>
      </c>
      <c r="BH313" s="226">
        <f>IF(N313="sníž. přenesená",J313,0)</f>
        <v>0</v>
      </c>
      <c r="BI313" s="226">
        <f>IF(N313="nulová",J313,0)</f>
        <v>0</v>
      </c>
      <c r="BJ313" s="18" t="s">
        <v>83</v>
      </c>
      <c r="BK313" s="226">
        <f>ROUND(I313*H313,2)</f>
        <v>0</v>
      </c>
      <c r="BL313" s="18" t="s">
        <v>123</v>
      </c>
      <c r="BM313" s="225" t="s">
        <v>407</v>
      </c>
    </row>
    <row r="314" s="13" customFormat="1">
      <c r="A314" s="13"/>
      <c r="B314" s="227"/>
      <c r="C314" s="228"/>
      <c r="D314" s="229" t="s">
        <v>125</v>
      </c>
      <c r="E314" s="230" t="s">
        <v>1</v>
      </c>
      <c r="F314" s="231" t="s">
        <v>408</v>
      </c>
      <c r="G314" s="228"/>
      <c r="H314" s="230" t="s">
        <v>1</v>
      </c>
      <c r="I314" s="232"/>
      <c r="J314" s="228"/>
      <c r="K314" s="228"/>
      <c r="L314" s="233"/>
      <c r="M314" s="234"/>
      <c r="N314" s="235"/>
      <c r="O314" s="235"/>
      <c r="P314" s="235"/>
      <c r="Q314" s="235"/>
      <c r="R314" s="235"/>
      <c r="S314" s="235"/>
      <c r="T314" s="23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7" t="s">
        <v>125</v>
      </c>
      <c r="AU314" s="237" t="s">
        <v>85</v>
      </c>
      <c r="AV314" s="13" t="s">
        <v>83</v>
      </c>
      <c r="AW314" s="13" t="s">
        <v>32</v>
      </c>
      <c r="AX314" s="13" t="s">
        <v>75</v>
      </c>
      <c r="AY314" s="237" t="s">
        <v>117</v>
      </c>
    </row>
    <row r="315" s="14" customFormat="1">
      <c r="A315" s="14"/>
      <c r="B315" s="238"/>
      <c r="C315" s="239"/>
      <c r="D315" s="229" t="s">
        <v>125</v>
      </c>
      <c r="E315" s="240" t="s">
        <v>1</v>
      </c>
      <c r="F315" s="241" t="s">
        <v>409</v>
      </c>
      <c r="G315" s="239"/>
      <c r="H315" s="242">
        <v>52.399999999999999</v>
      </c>
      <c r="I315" s="243"/>
      <c r="J315" s="239"/>
      <c r="K315" s="239"/>
      <c r="L315" s="244"/>
      <c r="M315" s="245"/>
      <c r="N315" s="246"/>
      <c r="O315" s="246"/>
      <c r="P315" s="246"/>
      <c r="Q315" s="246"/>
      <c r="R315" s="246"/>
      <c r="S315" s="246"/>
      <c r="T315" s="247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8" t="s">
        <v>125</v>
      </c>
      <c r="AU315" s="248" t="s">
        <v>85</v>
      </c>
      <c r="AV315" s="14" t="s">
        <v>85</v>
      </c>
      <c r="AW315" s="14" t="s">
        <v>32</v>
      </c>
      <c r="AX315" s="14" t="s">
        <v>83</v>
      </c>
      <c r="AY315" s="248" t="s">
        <v>117</v>
      </c>
    </row>
    <row r="316" s="2" customFormat="1" ht="24.15" customHeight="1">
      <c r="A316" s="39"/>
      <c r="B316" s="40"/>
      <c r="C316" s="271" t="s">
        <v>410</v>
      </c>
      <c r="D316" s="271" t="s">
        <v>348</v>
      </c>
      <c r="E316" s="272" t="s">
        <v>411</v>
      </c>
      <c r="F316" s="273" t="s">
        <v>412</v>
      </c>
      <c r="G316" s="274" t="s">
        <v>142</v>
      </c>
      <c r="H316" s="275">
        <v>52.399999999999999</v>
      </c>
      <c r="I316" s="276"/>
      <c r="J316" s="275">
        <f>ROUND(I316*H316,2)</f>
        <v>0</v>
      </c>
      <c r="K316" s="273" t="s">
        <v>131</v>
      </c>
      <c r="L316" s="277"/>
      <c r="M316" s="278" t="s">
        <v>1</v>
      </c>
      <c r="N316" s="279" t="s">
        <v>40</v>
      </c>
      <c r="O316" s="92"/>
      <c r="P316" s="223">
        <f>O316*H316</f>
        <v>0</v>
      </c>
      <c r="Q316" s="223">
        <v>0.69879999999999998</v>
      </c>
      <c r="R316" s="223">
        <f>Q316*H316</f>
        <v>36.61712</v>
      </c>
      <c r="S316" s="223">
        <v>0</v>
      </c>
      <c r="T316" s="224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25" t="s">
        <v>162</v>
      </c>
      <c r="AT316" s="225" t="s">
        <v>348</v>
      </c>
      <c r="AU316" s="225" t="s">
        <v>85</v>
      </c>
      <c r="AY316" s="18" t="s">
        <v>117</v>
      </c>
      <c r="BE316" s="226">
        <f>IF(N316="základní",J316,0)</f>
        <v>0</v>
      </c>
      <c r="BF316" s="226">
        <f>IF(N316="snížená",J316,0)</f>
        <v>0</v>
      </c>
      <c r="BG316" s="226">
        <f>IF(N316="zákl. přenesená",J316,0)</f>
        <v>0</v>
      </c>
      <c r="BH316" s="226">
        <f>IF(N316="sníž. přenesená",J316,0)</f>
        <v>0</v>
      </c>
      <c r="BI316" s="226">
        <f>IF(N316="nulová",J316,0)</f>
        <v>0</v>
      </c>
      <c r="BJ316" s="18" t="s">
        <v>83</v>
      </c>
      <c r="BK316" s="226">
        <f>ROUND(I316*H316,2)</f>
        <v>0</v>
      </c>
      <c r="BL316" s="18" t="s">
        <v>123</v>
      </c>
      <c r="BM316" s="225" t="s">
        <v>413</v>
      </c>
    </row>
    <row r="317" s="14" customFormat="1">
      <c r="A317" s="14"/>
      <c r="B317" s="238"/>
      <c r="C317" s="239"/>
      <c r="D317" s="229" t="s">
        <v>125</v>
      </c>
      <c r="E317" s="240" t="s">
        <v>1</v>
      </c>
      <c r="F317" s="241" t="s">
        <v>409</v>
      </c>
      <c r="G317" s="239"/>
      <c r="H317" s="242">
        <v>52.399999999999999</v>
      </c>
      <c r="I317" s="243"/>
      <c r="J317" s="239"/>
      <c r="K317" s="239"/>
      <c r="L317" s="244"/>
      <c r="M317" s="245"/>
      <c r="N317" s="246"/>
      <c r="O317" s="246"/>
      <c r="P317" s="246"/>
      <c r="Q317" s="246"/>
      <c r="R317" s="246"/>
      <c r="S317" s="246"/>
      <c r="T317" s="247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8" t="s">
        <v>125</v>
      </c>
      <c r="AU317" s="248" t="s">
        <v>85</v>
      </c>
      <c r="AV317" s="14" t="s">
        <v>85</v>
      </c>
      <c r="AW317" s="14" t="s">
        <v>32</v>
      </c>
      <c r="AX317" s="14" t="s">
        <v>83</v>
      </c>
      <c r="AY317" s="248" t="s">
        <v>117</v>
      </c>
    </row>
    <row r="318" s="2" customFormat="1" ht="21.75" customHeight="1">
      <c r="A318" s="39"/>
      <c r="B318" s="40"/>
      <c r="C318" s="215" t="s">
        <v>414</v>
      </c>
      <c r="D318" s="215" t="s">
        <v>119</v>
      </c>
      <c r="E318" s="216" t="s">
        <v>415</v>
      </c>
      <c r="F318" s="217" t="s">
        <v>416</v>
      </c>
      <c r="G318" s="218" t="s">
        <v>142</v>
      </c>
      <c r="H318" s="219">
        <v>115.59999999999999</v>
      </c>
      <c r="I318" s="220"/>
      <c r="J318" s="219">
        <f>ROUND(I318*H318,2)</f>
        <v>0</v>
      </c>
      <c r="K318" s="217" t="s">
        <v>1</v>
      </c>
      <c r="L318" s="45"/>
      <c r="M318" s="221" t="s">
        <v>1</v>
      </c>
      <c r="N318" s="222" t="s">
        <v>40</v>
      </c>
      <c r="O318" s="92"/>
      <c r="P318" s="223">
        <f>O318*H318</f>
        <v>0</v>
      </c>
      <c r="Q318" s="223">
        <v>2.0000000000000002E-05</v>
      </c>
      <c r="R318" s="223">
        <f>Q318*H318</f>
        <v>0.0023120000000000003</v>
      </c>
      <c r="S318" s="223">
        <v>0</v>
      </c>
      <c r="T318" s="224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25" t="s">
        <v>123</v>
      </c>
      <c r="AT318" s="225" t="s">
        <v>119</v>
      </c>
      <c r="AU318" s="225" t="s">
        <v>85</v>
      </c>
      <c r="AY318" s="18" t="s">
        <v>117</v>
      </c>
      <c r="BE318" s="226">
        <f>IF(N318="základní",J318,0)</f>
        <v>0</v>
      </c>
      <c r="BF318" s="226">
        <f>IF(N318="snížená",J318,0)</f>
        <v>0</v>
      </c>
      <c r="BG318" s="226">
        <f>IF(N318="zákl. přenesená",J318,0)</f>
        <v>0</v>
      </c>
      <c r="BH318" s="226">
        <f>IF(N318="sníž. přenesená",J318,0)</f>
        <v>0</v>
      </c>
      <c r="BI318" s="226">
        <f>IF(N318="nulová",J318,0)</f>
        <v>0</v>
      </c>
      <c r="BJ318" s="18" t="s">
        <v>83</v>
      </c>
      <c r="BK318" s="226">
        <f>ROUND(I318*H318,2)</f>
        <v>0</v>
      </c>
      <c r="BL318" s="18" t="s">
        <v>123</v>
      </c>
      <c r="BM318" s="225" t="s">
        <v>417</v>
      </c>
    </row>
    <row r="319" s="13" customFormat="1">
      <c r="A319" s="13"/>
      <c r="B319" s="227"/>
      <c r="C319" s="228"/>
      <c r="D319" s="229" t="s">
        <v>125</v>
      </c>
      <c r="E319" s="230" t="s">
        <v>1</v>
      </c>
      <c r="F319" s="231" t="s">
        <v>418</v>
      </c>
      <c r="G319" s="228"/>
      <c r="H319" s="230" t="s">
        <v>1</v>
      </c>
      <c r="I319" s="232"/>
      <c r="J319" s="228"/>
      <c r="K319" s="228"/>
      <c r="L319" s="233"/>
      <c r="M319" s="234"/>
      <c r="N319" s="235"/>
      <c r="O319" s="235"/>
      <c r="P319" s="235"/>
      <c r="Q319" s="235"/>
      <c r="R319" s="235"/>
      <c r="S319" s="235"/>
      <c r="T319" s="236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7" t="s">
        <v>125</v>
      </c>
      <c r="AU319" s="237" t="s">
        <v>85</v>
      </c>
      <c r="AV319" s="13" t="s">
        <v>83</v>
      </c>
      <c r="AW319" s="13" t="s">
        <v>32</v>
      </c>
      <c r="AX319" s="13" t="s">
        <v>75</v>
      </c>
      <c r="AY319" s="237" t="s">
        <v>117</v>
      </c>
    </row>
    <row r="320" s="14" customFormat="1">
      <c r="A320" s="14"/>
      <c r="B320" s="238"/>
      <c r="C320" s="239"/>
      <c r="D320" s="229" t="s">
        <v>125</v>
      </c>
      <c r="E320" s="240" t="s">
        <v>1</v>
      </c>
      <c r="F320" s="241" t="s">
        <v>419</v>
      </c>
      <c r="G320" s="239"/>
      <c r="H320" s="242">
        <v>115.59999999999999</v>
      </c>
      <c r="I320" s="243"/>
      <c r="J320" s="239"/>
      <c r="K320" s="239"/>
      <c r="L320" s="244"/>
      <c r="M320" s="245"/>
      <c r="N320" s="246"/>
      <c r="O320" s="246"/>
      <c r="P320" s="246"/>
      <c r="Q320" s="246"/>
      <c r="R320" s="246"/>
      <c r="S320" s="246"/>
      <c r="T320" s="247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8" t="s">
        <v>125</v>
      </c>
      <c r="AU320" s="248" t="s">
        <v>85</v>
      </c>
      <c r="AV320" s="14" t="s">
        <v>85</v>
      </c>
      <c r="AW320" s="14" t="s">
        <v>32</v>
      </c>
      <c r="AX320" s="14" t="s">
        <v>83</v>
      </c>
      <c r="AY320" s="248" t="s">
        <v>117</v>
      </c>
    </row>
    <row r="321" s="2" customFormat="1" ht="24.15" customHeight="1">
      <c r="A321" s="39"/>
      <c r="B321" s="40"/>
      <c r="C321" s="271" t="s">
        <v>420</v>
      </c>
      <c r="D321" s="271" t="s">
        <v>348</v>
      </c>
      <c r="E321" s="272" t="s">
        <v>421</v>
      </c>
      <c r="F321" s="273" t="s">
        <v>422</v>
      </c>
      <c r="G321" s="274" t="s">
        <v>142</v>
      </c>
      <c r="H321" s="275">
        <v>104.09999999999999</v>
      </c>
      <c r="I321" s="276"/>
      <c r="J321" s="275">
        <f>ROUND(I321*H321,2)</f>
        <v>0</v>
      </c>
      <c r="K321" s="273" t="s">
        <v>131</v>
      </c>
      <c r="L321" s="277"/>
      <c r="M321" s="278" t="s">
        <v>1</v>
      </c>
      <c r="N321" s="279" t="s">
        <v>40</v>
      </c>
      <c r="O321" s="92"/>
      <c r="P321" s="223">
        <f>O321*H321</f>
        <v>0</v>
      </c>
      <c r="Q321" s="223">
        <v>1.452</v>
      </c>
      <c r="R321" s="223">
        <f>Q321*H321</f>
        <v>151.1532</v>
      </c>
      <c r="S321" s="223">
        <v>0</v>
      </c>
      <c r="T321" s="224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25" t="s">
        <v>162</v>
      </c>
      <c r="AT321" s="225" t="s">
        <v>348</v>
      </c>
      <c r="AU321" s="225" t="s">
        <v>85</v>
      </c>
      <c r="AY321" s="18" t="s">
        <v>117</v>
      </c>
      <c r="BE321" s="226">
        <f>IF(N321="základní",J321,0)</f>
        <v>0</v>
      </c>
      <c r="BF321" s="226">
        <f>IF(N321="snížená",J321,0)</f>
        <v>0</v>
      </c>
      <c r="BG321" s="226">
        <f>IF(N321="zákl. přenesená",J321,0)</f>
        <v>0</v>
      </c>
      <c r="BH321" s="226">
        <f>IF(N321="sníž. přenesená",J321,0)</f>
        <v>0</v>
      </c>
      <c r="BI321" s="226">
        <f>IF(N321="nulová",J321,0)</f>
        <v>0</v>
      </c>
      <c r="BJ321" s="18" t="s">
        <v>83</v>
      </c>
      <c r="BK321" s="226">
        <f>ROUND(I321*H321,2)</f>
        <v>0</v>
      </c>
      <c r="BL321" s="18" t="s">
        <v>123</v>
      </c>
      <c r="BM321" s="225" t="s">
        <v>423</v>
      </c>
    </row>
    <row r="322" s="14" customFormat="1">
      <c r="A322" s="14"/>
      <c r="B322" s="238"/>
      <c r="C322" s="239"/>
      <c r="D322" s="229" t="s">
        <v>125</v>
      </c>
      <c r="E322" s="240" t="s">
        <v>1</v>
      </c>
      <c r="F322" s="241" t="s">
        <v>424</v>
      </c>
      <c r="G322" s="239"/>
      <c r="H322" s="242">
        <v>104.09999999999999</v>
      </c>
      <c r="I322" s="243"/>
      <c r="J322" s="239"/>
      <c r="K322" s="239"/>
      <c r="L322" s="244"/>
      <c r="M322" s="245"/>
      <c r="N322" s="246"/>
      <c r="O322" s="246"/>
      <c r="P322" s="246"/>
      <c r="Q322" s="246"/>
      <c r="R322" s="246"/>
      <c r="S322" s="246"/>
      <c r="T322" s="247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8" t="s">
        <v>125</v>
      </c>
      <c r="AU322" s="248" t="s">
        <v>85</v>
      </c>
      <c r="AV322" s="14" t="s">
        <v>85</v>
      </c>
      <c r="AW322" s="14" t="s">
        <v>32</v>
      </c>
      <c r="AX322" s="14" t="s">
        <v>83</v>
      </c>
      <c r="AY322" s="248" t="s">
        <v>117</v>
      </c>
    </row>
    <row r="323" s="2" customFormat="1" ht="24.15" customHeight="1">
      <c r="A323" s="39"/>
      <c r="B323" s="40"/>
      <c r="C323" s="271" t="s">
        <v>425</v>
      </c>
      <c r="D323" s="271" t="s">
        <v>348</v>
      </c>
      <c r="E323" s="272" t="s">
        <v>426</v>
      </c>
      <c r="F323" s="273" t="s">
        <v>427</v>
      </c>
      <c r="G323" s="274" t="s">
        <v>428</v>
      </c>
      <c r="H323" s="275">
        <v>3</v>
      </c>
      <c r="I323" s="276"/>
      <c r="J323" s="275">
        <f>ROUND(I323*H323,2)</f>
        <v>0</v>
      </c>
      <c r="K323" s="273" t="s">
        <v>1</v>
      </c>
      <c r="L323" s="277"/>
      <c r="M323" s="278" t="s">
        <v>1</v>
      </c>
      <c r="N323" s="279" t="s">
        <v>40</v>
      </c>
      <c r="O323" s="92"/>
      <c r="P323" s="223">
        <f>O323*H323</f>
        <v>0</v>
      </c>
      <c r="Q323" s="223">
        <v>1.452</v>
      </c>
      <c r="R323" s="223">
        <f>Q323*H323</f>
        <v>4.3559999999999999</v>
      </c>
      <c r="S323" s="223">
        <v>0</v>
      </c>
      <c r="T323" s="224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25" t="s">
        <v>162</v>
      </c>
      <c r="AT323" s="225" t="s">
        <v>348</v>
      </c>
      <c r="AU323" s="225" t="s">
        <v>85</v>
      </c>
      <c r="AY323" s="18" t="s">
        <v>117</v>
      </c>
      <c r="BE323" s="226">
        <f>IF(N323="základní",J323,0)</f>
        <v>0</v>
      </c>
      <c r="BF323" s="226">
        <f>IF(N323="snížená",J323,0)</f>
        <v>0</v>
      </c>
      <c r="BG323" s="226">
        <f>IF(N323="zákl. přenesená",J323,0)</f>
        <v>0</v>
      </c>
      <c r="BH323" s="226">
        <f>IF(N323="sníž. přenesená",J323,0)</f>
        <v>0</v>
      </c>
      <c r="BI323" s="226">
        <f>IF(N323="nulová",J323,0)</f>
        <v>0</v>
      </c>
      <c r="BJ323" s="18" t="s">
        <v>83</v>
      </c>
      <c r="BK323" s="226">
        <f>ROUND(I323*H323,2)</f>
        <v>0</v>
      </c>
      <c r="BL323" s="18" t="s">
        <v>123</v>
      </c>
      <c r="BM323" s="225" t="s">
        <v>429</v>
      </c>
    </row>
    <row r="324" s="14" customFormat="1">
      <c r="A324" s="14"/>
      <c r="B324" s="238"/>
      <c r="C324" s="239"/>
      <c r="D324" s="229" t="s">
        <v>125</v>
      </c>
      <c r="E324" s="240" t="s">
        <v>1</v>
      </c>
      <c r="F324" s="241" t="s">
        <v>430</v>
      </c>
      <c r="G324" s="239"/>
      <c r="H324" s="242">
        <v>3</v>
      </c>
      <c r="I324" s="243"/>
      <c r="J324" s="239"/>
      <c r="K324" s="239"/>
      <c r="L324" s="244"/>
      <c r="M324" s="245"/>
      <c r="N324" s="246"/>
      <c r="O324" s="246"/>
      <c r="P324" s="246"/>
      <c r="Q324" s="246"/>
      <c r="R324" s="246"/>
      <c r="S324" s="246"/>
      <c r="T324" s="247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8" t="s">
        <v>125</v>
      </c>
      <c r="AU324" s="248" t="s">
        <v>85</v>
      </c>
      <c r="AV324" s="14" t="s">
        <v>85</v>
      </c>
      <c r="AW324" s="14" t="s">
        <v>32</v>
      </c>
      <c r="AX324" s="14" t="s">
        <v>83</v>
      </c>
      <c r="AY324" s="248" t="s">
        <v>117</v>
      </c>
    </row>
    <row r="325" s="2" customFormat="1" ht="21.75" customHeight="1">
      <c r="A325" s="39"/>
      <c r="B325" s="40"/>
      <c r="C325" s="215" t="s">
        <v>431</v>
      </c>
      <c r="D325" s="215" t="s">
        <v>119</v>
      </c>
      <c r="E325" s="216" t="s">
        <v>432</v>
      </c>
      <c r="F325" s="217" t="s">
        <v>433</v>
      </c>
      <c r="G325" s="218" t="s">
        <v>142</v>
      </c>
      <c r="H325" s="219">
        <v>15</v>
      </c>
      <c r="I325" s="220"/>
      <c r="J325" s="219">
        <f>ROUND(I325*H325,2)</f>
        <v>0</v>
      </c>
      <c r="K325" s="217" t="s">
        <v>1</v>
      </c>
      <c r="L325" s="45"/>
      <c r="M325" s="221" t="s">
        <v>1</v>
      </c>
      <c r="N325" s="222" t="s">
        <v>40</v>
      </c>
      <c r="O325" s="92"/>
      <c r="P325" s="223">
        <f>O325*H325</f>
        <v>0</v>
      </c>
      <c r="Q325" s="223">
        <v>1.0000000000000001E-05</v>
      </c>
      <c r="R325" s="223">
        <f>Q325*H325</f>
        <v>0.00015000000000000001</v>
      </c>
      <c r="S325" s="223">
        <v>0</v>
      </c>
      <c r="T325" s="224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25" t="s">
        <v>123</v>
      </c>
      <c r="AT325" s="225" t="s">
        <v>119</v>
      </c>
      <c r="AU325" s="225" t="s">
        <v>85</v>
      </c>
      <c r="AY325" s="18" t="s">
        <v>117</v>
      </c>
      <c r="BE325" s="226">
        <f>IF(N325="základní",J325,0)</f>
        <v>0</v>
      </c>
      <c r="BF325" s="226">
        <f>IF(N325="snížená",J325,0)</f>
        <v>0</v>
      </c>
      <c r="BG325" s="226">
        <f>IF(N325="zákl. přenesená",J325,0)</f>
        <v>0</v>
      </c>
      <c r="BH325" s="226">
        <f>IF(N325="sníž. přenesená",J325,0)</f>
        <v>0</v>
      </c>
      <c r="BI325" s="226">
        <f>IF(N325="nulová",J325,0)</f>
        <v>0</v>
      </c>
      <c r="BJ325" s="18" t="s">
        <v>83</v>
      </c>
      <c r="BK325" s="226">
        <f>ROUND(I325*H325,2)</f>
        <v>0</v>
      </c>
      <c r="BL325" s="18" t="s">
        <v>123</v>
      </c>
      <c r="BM325" s="225" t="s">
        <v>434</v>
      </c>
    </row>
    <row r="326" s="13" customFormat="1">
      <c r="A326" s="13"/>
      <c r="B326" s="227"/>
      <c r="C326" s="228"/>
      <c r="D326" s="229" t="s">
        <v>125</v>
      </c>
      <c r="E326" s="230" t="s">
        <v>1</v>
      </c>
      <c r="F326" s="231" t="s">
        <v>435</v>
      </c>
      <c r="G326" s="228"/>
      <c r="H326" s="230" t="s">
        <v>1</v>
      </c>
      <c r="I326" s="232"/>
      <c r="J326" s="228"/>
      <c r="K326" s="228"/>
      <c r="L326" s="233"/>
      <c r="M326" s="234"/>
      <c r="N326" s="235"/>
      <c r="O326" s="235"/>
      <c r="P326" s="235"/>
      <c r="Q326" s="235"/>
      <c r="R326" s="235"/>
      <c r="S326" s="235"/>
      <c r="T326" s="236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7" t="s">
        <v>125</v>
      </c>
      <c r="AU326" s="237" t="s">
        <v>85</v>
      </c>
      <c r="AV326" s="13" t="s">
        <v>83</v>
      </c>
      <c r="AW326" s="13" t="s">
        <v>32</v>
      </c>
      <c r="AX326" s="13" t="s">
        <v>75</v>
      </c>
      <c r="AY326" s="237" t="s">
        <v>117</v>
      </c>
    </row>
    <row r="327" s="14" customFormat="1">
      <c r="A327" s="14"/>
      <c r="B327" s="238"/>
      <c r="C327" s="239"/>
      <c r="D327" s="229" t="s">
        <v>125</v>
      </c>
      <c r="E327" s="240" t="s">
        <v>1</v>
      </c>
      <c r="F327" s="241" t="s">
        <v>436</v>
      </c>
      <c r="G327" s="239"/>
      <c r="H327" s="242">
        <v>15</v>
      </c>
      <c r="I327" s="243"/>
      <c r="J327" s="239"/>
      <c r="K327" s="239"/>
      <c r="L327" s="244"/>
      <c r="M327" s="245"/>
      <c r="N327" s="246"/>
      <c r="O327" s="246"/>
      <c r="P327" s="246"/>
      <c r="Q327" s="246"/>
      <c r="R327" s="246"/>
      <c r="S327" s="246"/>
      <c r="T327" s="247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8" t="s">
        <v>125</v>
      </c>
      <c r="AU327" s="248" t="s">
        <v>85</v>
      </c>
      <c r="AV327" s="14" t="s">
        <v>85</v>
      </c>
      <c r="AW327" s="14" t="s">
        <v>32</v>
      </c>
      <c r="AX327" s="14" t="s">
        <v>83</v>
      </c>
      <c r="AY327" s="248" t="s">
        <v>117</v>
      </c>
    </row>
    <row r="328" s="2" customFormat="1" ht="24.15" customHeight="1">
      <c r="A328" s="39"/>
      <c r="B328" s="40"/>
      <c r="C328" s="271" t="s">
        <v>437</v>
      </c>
      <c r="D328" s="271" t="s">
        <v>348</v>
      </c>
      <c r="E328" s="272" t="s">
        <v>438</v>
      </c>
      <c r="F328" s="273" t="s">
        <v>439</v>
      </c>
      <c r="G328" s="274" t="s">
        <v>142</v>
      </c>
      <c r="H328" s="275">
        <v>15</v>
      </c>
      <c r="I328" s="276"/>
      <c r="J328" s="275">
        <f>ROUND(I328*H328,2)</f>
        <v>0</v>
      </c>
      <c r="K328" s="273" t="s">
        <v>131</v>
      </c>
      <c r="L328" s="277"/>
      <c r="M328" s="278" t="s">
        <v>1</v>
      </c>
      <c r="N328" s="279" t="s">
        <v>40</v>
      </c>
      <c r="O328" s="92"/>
      <c r="P328" s="223">
        <f>O328*H328</f>
        <v>0</v>
      </c>
      <c r="Q328" s="223">
        <v>0.93000000000000005</v>
      </c>
      <c r="R328" s="223">
        <f>Q328*H328</f>
        <v>13.950000000000001</v>
      </c>
      <c r="S328" s="223">
        <v>0</v>
      </c>
      <c r="T328" s="224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25" t="s">
        <v>162</v>
      </c>
      <c r="AT328" s="225" t="s">
        <v>348</v>
      </c>
      <c r="AU328" s="225" t="s">
        <v>85</v>
      </c>
      <c r="AY328" s="18" t="s">
        <v>117</v>
      </c>
      <c r="BE328" s="226">
        <f>IF(N328="základní",J328,0)</f>
        <v>0</v>
      </c>
      <c r="BF328" s="226">
        <f>IF(N328="snížená",J328,0)</f>
        <v>0</v>
      </c>
      <c r="BG328" s="226">
        <f>IF(N328="zákl. přenesená",J328,0)</f>
        <v>0</v>
      </c>
      <c r="BH328" s="226">
        <f>IF(N328="sníž. přenesená",J328,0)</f>
        <v>0</v>
      </c>
      <c r="BI328" s="226">
        <f>IF(N328="nulová",J328,0)</f>
        <v>0</v>
      </c>
      <c r="BJ328" s="18" t="s">
        <v>83</v>
      </c>
      <c r="BK328" s="226">
        <f>ROUND(I328*H328,2)</f>
        <v>0</v>
      </c>
      <c r="BL328" s="18" t="s">
        <v>123</v>
      </c>
      <c r="BM328" s="225" t="s">
        <v>440</v>
      </c>
    </row>
    <row r="329" s="14" customFormat="1">
      <c r="A329" s="14"/>
      <c r="B329" s="238"/>
      <c r="C329" s="239"/>
      <c r="D329" s="229" t="s">
        <v>125</v>
      </c>
      <c r="E329" s="240" t="s">
        <v>1</v>
      </c>
      <c r="F329" s="241" t="s">
        <v>441</v>
      </c>
      <c r="G329" s="239"/>
      <c r="H329" s="242">
        <v>15</v>
      </c>
      <c r="I329" s="243"/>
      <c r="J329" s="239"/>
      <c r="K329" s="239"/>
      <c r="L329" s="244"/>
      <c r="M329" s="245"/>
      <c r="N329" s="246"/>
      <c r="O329" s="246"/>
      <c r="P329" s="246"/>
      <c r="Q329" s="246"/>
      <c r="R329" s="246"/>
      <c r="S329" s="246"/>
      <c r="T329" s="247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8" t="s">
        <v>125</v>
      </c>
      <c r="AU329" s="248" t="s">
        <v>85</v>
      </c>
      <c r="AV329" s="14" t="s">
        <v>85</v>
      </c>
      <c r="AW329" s="14" t="s">
        <v>32</v>
      </c>
      <c r="AX329" s="14" t="s">
        <v>83</v>
      </c>
      <c r="AY329" s="248" t="s">
        <v>117</v>
      </c>
    </row>
    <row r="330" s="2" customFormat="1" ht="16.5" customHeight="1">
      <c r="A330" s="39"/>
      <c r="B330" s="40"/>
      <c r="C330" s="271" t="s">
        <v>442</v>
      </c>
      <c r="D330" s="271" t="s">
        <v>348</v>
      </c>
      <c r="E330" s="272" t="s">
        <v>443</v>
      </c>
      <c r="F330" s="273" t="s">
        <v>444</v>
      </c>
      <c r="G330" s="274" t="s">
        <v>142</v>
      </c>
      <c r="H330" s="275">
        <v>3.1000000000000001</v>
      </c>
      <c r="I330" s="276"/>
      <c r="J330" s="275">
        <f>ROUND(I330*H330,2)</f>
        <v>0</v>
      </c>
      <c r="K330" s="273" t="s">
        <v>131</v>
      </c>
      <c r="L330" s="277"/>
      <c r="M330" s="278" t="s">
        <v>1</v>
      </c>
      <c r="N330" s="279" t="s">
        <v>40</v>
      </c>
      <c r="O330" s="92"/>
      <c r="P330" s="223">
        <f>O330*H330</f>
        <v>0</v>
      </c>
      <c r="Q330" s="223">
        <v>0.875</v>
      </c>
      <c r="R330" s="223">
        <f>Q330*H330</f>
        <v>2.7124999999999999</v>
      </c>
      <c r="S330" s="223">
        <v>0</v>
      </c>
      <c r="T330" s="224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25" t="s">
        <v>162</v>
      </c>
      <c r="AT330" s="225" t="s">
        <v>348</v>
      </c>
      <c r="AU330" s="225" t="s">
        <v>85</v>
      </c>
      <c r="AY330" s="18" t="s">
        <v>117</v>
      </c>
      <c r="BE330" s="226">
        <f>IF(N330="základní",J330,0)</f>
        <v>0</v>
      </c>
      <c r="BF330" s="226">
        <f>IF(N330="snížená",J330,0)</f>
        <v>0</v>
      </c>
      <c r="BG330" s="226">
        <f>IF(N330="zákl. přenesená",J330,0)</f>
        <v>0</v>
      </c>
      <c r="BH330" s="226">
        <f>IF(N330="sníž. přenesená",J330,0)</f>
        <v>0</v>
      </c>
      <c r="BI330" s="226">
        <f>IF(N330="nulová",J330,0)</f>
        <v>0</v>
      </c>
      <c r="BJ330" s="18" t="s">
        <v>83</v>
      </c>
      <c r="BK330" s="226">
        <f>ROUND(I330*H330,2)</f>
        <v>0</v>
      </c>
      <c r="BL330" s="18" t="s">
        <v>123</v>
      </c>
      <c r="BM330" s="225" t="s">
        <v>445</v>
      </c>
    </row>
    <row r="331" s="14" customFormat="1">
      <c r="A331" s="14"/>
      <c r="B331" s="238"/>
      <c r="C331" s="239"/>
      <c r="D331" s="229" t="s">
        <v>125</v>
      </c>
      <c r="E331" s="240" t="s">
        <v>1</v>
      </c>
      <c r="F331" s="241" t="s">
        <v>446</v>
      </c>
      <c r="G331" s="239"/>
      <c r="H331" s="242">
        <v>3.1000000000000001</v>
      </c>
      <c r="I331" s="243"/>
      <c r="J331" s="239"/>
      <c r="K331" s="239"/>
      <c r="L331" s="244"/>
      <c r="M331" s="245"/>
      <c r="N331" s="246"/>
      <c r="O331" s="246"/>
      <c r="P331" s="246"/>
      <c r="Q331" s="246"/>
      <c r="R331" s="246"/>
      <c r="S331" s="246"/>
      <c r="T331" s="247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8" t="s">
        <v>125</v>
      </c>
      <c r="AU331" s="248" t="s">
        <v>85</v>
      </c>
      <c r="AV331" s="14" t="s">
        <v>85</v>
      </c>
      <c r="AW331" s="14" t="s">
        <v>32</v>
      </c>
      <c r="AX331" s="14" t="s">
        <v>83</v>
      </c>
      <c r="AY331" s="248" t="s">
        <v>117</v>
      </c>
    </row>
    <row r="332" s="2" customFormat="1" ht="21.75" customHeight="1">
      <c r="A332" s="39"/>
      <c r="B332" s="40"/>
      <c r="C332" s="215" t="s">
        <v>447</v>
      </c>
      <c r="D332" s="215" t="s">
        <v>119</v>
      </c>
      <c r="E332" s="216" t="s">
        <v>448</v>
      </c>
      <c r="F332" s="217" t="s">
        <v>449</v>
      </c>
      <c r="G332" s="218" t="s">
        <v>356</v>
      </c>
      <c r="H332" s="219">
        <v>3</v>
      </c>
      <c r="I332" s="220"/>
      <c r="J332" s="219">
        <f>ROUND(I332*H332,2)</f>
        <v>0</v>
      </c>
      <c r="K332" s="217" t="s">
        <v>1</v>
      </c>
      <c r="L332" s="45"/>
      <c r="M332" s="221" t="s">
        <v>1</v>
      </c>
      <c r="N332" s="222" t="s">
        <v>40</v>
      </c>
      <c r="O332" s="92"/>
      <c r="P332" s="223">
        <f>O332*H332</f>
        <v>0</v>
      </c>
      <c r="Q332" s="223">
        <v>0</v>
      </c>
      <c r="R332" s="223">
        <f>Q332*H332</f>
        <v>0</v>
      </c>
      <c r="S332" s="223">
        <v>0</v>
      </c>
      <c r="T332" s="224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25" t="s">
        <v>123</v>
      </c>
      <c r="AT332" s="225" t="s">
        <v>119</v>
      </c>
      <c r="AU332" s="225" t="s">
        <v>85</v>
      </c>
      <c r="AY332" s="18" t="s">
        <v>117</v>
      </c>
      <c r="BE332" s="226">
        <f>IF(N332="základní",J332,0)</f>
        <v>0</v>
      </c>
      <c r="BF332" s="226">
        <f>IF(N332="snížená",J332,0)</f>
        <v>0</v>
      </c>
      <c r="BG332" s="226">
        <f>IF(N332="zákl. přenesená",J332,0)</f>
        <v>0</v>
      </c>
      <c r="BH332" s="226">
        <f>IF(N332="sníž. přenesená",J332,0)</f>
        <v>0</v>
      </c>
      <c r="BI332" s="226">
        <f>IF(N332="nulová",J332,0)</f>
        <v>0</v>
      </c>
      <c r="BJ332" s="18" t="s">
        <v>83</v>
      </c>
      <c r="BK332" s="226">
        <f>ROUND(I332*H332,2)</f>
        <v>0</v>
      </c>
      <c r="BL332" s="18" t="s">
        <v>123</v>
      </c>
      <c r="BM332" s="225" t="s">
        <v>450</v>
      </c>
    </row>
    <row r="333" s="13" customFormat="1">
      <c r="A333" s="13"/>
      <c r="B333" s="227"/>
      <c r="C333" s="228"/>
      <c r="D333" s="229" t="s">
        <v>125</v>
      </c>
      <c r="E333" s="230" t="s">
        <v>1</v>
      </c>
      <c r="F333" s="231" t="s">
        <v>451</v>
      </c>
      <c r="G333" s="228"/>
      <c r="H333" s="230" t="s">
        <v>1</v>
      </c>
      <c r="I333" s="232"/>
      <c r="J333" s="228"/>
      <c r="K333" s="228"/>
      <c r="L333" s="233"/>
      <c r="M333" s="234"/>
      <c r="N333" s="235"/>
      <c r="O333" s="235"/>
      <c r="P333" s="235"/>
      <c r="Q333" s="235"/>
      <c r="R333" s="235"/>
      <c r="S333" s="235"/>
      <c r="T333" s="23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7" t="s">
        <v>125</v>
      </c>
      <c r="AU333" s="237" t="s">
        <v>85</v>
      </c>
      <c r="AV333" s="13" t="s">
        <v>83</v>
      </c>
      <c r="AW333" s="13" t="s">
        <v>32</v>
      </c>
      <c r="AX333" s="13" t="s">
        <v>75</v>
      </c>
      <c r="AY333" s="237" t="s">
        <v>117</v>
      </c>
    </row>
    <row r="334" s="13" customFormat="1">
      <c r="A334" s="13"/>
      <c r="B334" s="227"/>
      <c r="C334" s="228"/>
      <c r="D334" s="229" t="s">
        <v>125</v>
      </c>
      <c r="E334" s="230" t="s">
        <v>1</v>
      </c>
      <c r="F334" s="231" t="s">
        <v>452</v>
      </c>
      <c r="G334" s="228"/>
      <c r="H334" s="230" t="s">
        <v>1</v>
      </c>
      <c r="I334" s="232"/>
      <c r="J334" s="228"/>
      <c r="K334" s="228"/>
      <c r="L334" s="233"/>
      <c r="M334" s="234"/>
      <c r="N334" s="235"/>
      <c r="O334" s="235"/>
      <c r="P334" s="235"/>
      <c r="Q334" s="235"/>
      <c r="R334" s="235"/>
      <c r="S334" s="235"/>
      <c r="T334" s="236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7" t="s">
        <v>125</v>
      </c>
      <c r="AU334" s="237" t="s">
        <v>85</v>
      </c>
      <c r="AV334" s="13" t="s">
        <v>83</v>
      </c>
      <c r="AW334" s="13" t="s">
        <v>32</v>
      </c>
      <c r="AX334" s="13" t="s">
        <v>75</v>
      </c>
      <c r="AY334" s="237" t="s">
        <v>117</v>
      </c>
    </row>
    <row r="335" s="13" customFormat="1">
      <c r="A335" s="13"/>
      <c r="B335" s="227"/>
      <c r="C335" s="228"/>
      <c r="D335" s="229" t="s">
        <v>125</v>
      </c>
      <c r="E335" s="230" t="s">
        <v>1</v>
      </c>
      <c r="F335" s="231" t="s">
        <v>453</v>
      </c>
      <c r="G335" s="228"/>
      <c r="H335" s="230" t="s">
        <v>1</v>
      </c>
      <c r="I335" s="232"/>
      <c r="J335" s="228"/>
      <c r="K335" s="228"/>
      <c r="L335" s="233"/>
      <c r="M335" s="234"/>
      <c r="N335" s="235"/>
      <c r="O335" s="235"/>
      <c r="P335" s="235"/>
      <c r="Q335" s="235"/>
      <c r="R335" s="235"/>
      <c r="S335" s="235"/>
      <c r="T335" s="23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7" t="s">
        <v>125</v>
      </c>
      <c r="AU335" s="237" t="s">
        <v>85</v>
      </c>
      <c r="AV335" s="13" t="s">
        <v>83</v>
      </c>
      <c r="AW335" s="13" t="s">
        <v>32</v>
      </c>
      <c r="AX335" s="13" t="s">
        <v>75</v>
      </c>
      <c r="AY335" s="237" t="s">
        <v>117</v>
      </c>
    </row>
    <row r="336" s="14" customFormat="1">
      <c r="A336" s="14"/>
      <c r="B336" s="238"/>
      <c r="C336" s="239"/>
      <c r="D336" s="229" t="s">
        <v>125</v>
      </c>
      <c r="E336" s="240" t="s">
        <v>1</v>
      </c>
      <c r="F336" s="241" t="s">
        <v>454</v>
      </c>
      <c r="G336" s="239"/>
      <c r="H336" s="242">
        <v>3</v>
      </c>
      <c r="I336" s="243"/>
      <c r="J336" s="239"/>
      <c r="K336" s="239"/>
      <c r="L336" s="244"/>
      <c r="M336" s="245"/>
      <c r="N336" s="246"/>
      <c r="O336" s="246"/>
      <c r="P336" s="246"/>
      <c r="Q336" s="246"/>
      <c r="R336" s="246"/>
      <c r="S336" s="246"/>
      <c r="T336" s="247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8" t="s">
        <v>125</v>
      </c>
      <c r="AU336" s="248" t="s">
        <v>85</v>
      </c>
      <c r="AV336" s="14" t="s">
        <v>85</v>
      </c>
      <c r="AW336" s="14" t="s">
        <v>32</v>
      </c>
      <c r="AX336" s="14" t="s">
        <v>83</v>
      </c>
      <c r="AY336" s="248" t="s">
        <v>117</v>
      </c>
    </row>
    <row r="337" s="2" customFormat="1" ht="24.15" customHeight="1">
      <c r="A337" s="39"/>
      <c r="B337" s="40"/>
      <c r="C337" s="215" t="s">
        <v>455</v>
      </c>
      <c r="D337" s="215" t="s">
        <v>119</v>
      </c>
      <c r="E337" s="216" t="s">
        <v>456</v>
      </c>
      <c r="F337" s="217" t="s">
        <v>457</v>
      </c>
      <c r="G337" s="218" t="s">
        <v>356</v>
      </c>
      <c r="H337" s="219">
        <v>2</v>
      </c>
      <c r="I337" s="220"/>
      <c r="J337" s="219">
        <f>ROUND(I337*H337,2)</f>
        <v>0</v>
      </c>
      <c r="K337" s="217" t="s">
        <v>1</v>
      </c>
      <c r="L337" s="45"/>
      <c r="M337" s="221" t="s">
        <v>1</v>
      </c>
      <c r="N337" s="222" t="s">
        <v>40</v>
      </c>
      <c r="O337" s="92"/>
      <c r="P337" s="223">
        <f>O337*H337</f>
        <v>0</v>
      </c>
      <c r="Q337" s="223">
        <v>0</v>
      </c>
      <c r="R337" s="223">
        <f>Q337*H337</f>
        <v>0</v>
      </c>
      <c r="S337" s="223">
        <v>0</v>
      </c>
      <c r="T337" s="224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25" t="s">
        <v>123</v>
      </c>
      <c r="AT337" s="225" t="s">
        <v>119</v>
      </c>
      <c r="AU337" s="225" t="s">
        <v>85</v>
      </c>
      <c r="AY337" s="18" t="s">
        <v>117</v>
      </c>
      <c r="BE337" s="226">
        <f>IF(N337="základní",J337,0)</f>
        <v>0</v>
      </c>
      <c r="BF337" s="226">
        <f>IF(N337="snížená",J337,0)</f>
        <v>0</v>
      </c>
      <c r="BG337" s="226">
        <f>IF(N337="zákl. přenesená",J337,0)</f>
        <v>0</v>
      </c>
      <c r="BH337" s="226">
        <f>IF(N337="sníž. přenesená",J337,0)</f>
        <v>0</v>
      </c>
      <c r="BI337" s="226">
        <f>IF(N337="nulová",J337,0)</f>
        <v>0</v>
      </c>
      <c r="BJ337" s="18" t="s">
        <v>83</v>
      </c>
      <c r="BK337" s="226">
        <f>ROUND(I337*H337,2)</f>
        <v>0</v>
      </c>
      <c r="BL337" s="18" t="s">
        <v>123</v>
      </c>
      <c r="BM337" s="225" t="s">
        <v>458</v>
      </c>
    </row>
    <row r="338" s="13" customFormat="1">
      <c r="A338" s="13"/>
      <c r="B338" s="227"/>
      <c r="C338" s="228"/>
      <c r="D338" s="229" t="s">
        <v>125</v>
      </c>
      <c r="E338" s="230" t="s">
        <v>1</v>
      </c>
      <c r="F338" s="231" t="s">
        <v>459</v>
      </c>
      <c r="G338" s="228"/>
      <c r="H338" s="230" t="s">
        <v>1</v>
      </c>
      <c r="I338" s="232"/>
      <c r="J338" s="228"/>
      <c r="K338" s="228"/>
      <c r="L338" s="233"/>
      <c r="M338" s="234"/>
      <c r="N338" s="235"/>
      <c r="O338" s="235"/>
      <c r="P338" s="235"/>
      <c r="Q338" s="235"/>
      <c r="R338" s="235"/>
      <c r="S338" s="235"/>
      <c r="T338" s="236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7" t="s">
        <v>125</v>
      </c>
      <c r="AU338" s="237" t="s">
        <v>85</v>
      </c>
      <c r="AV338" s="13" t="s">
        <v>83</v>
      </c>
      <c r="AW338" s="13" t="s">
        <v>32</v>
      </c>
      <c r="AX338" s="13" t="s">
        <v>75</v>
      </c>
      <c r="AY338" s="237" t="s">
        <v>117</v>
      </c>
    </row>
    <row r="339" s="13" customFormat="1">
      <c r="A339" s="13"/>
      <c r="B339" s="227"/>
      <c r="C339" s="228"/>
      <c r="D339" s="229" t="s">
        <v>125</v>
      </c>
      <c r="E339" s="230" t="s">
        <v>1</v>
      </c>
      <c r="F339" s="231" t="s">
        <v>452</v>
      </c>
      <c r="G339" s="228"/>
      <c r="H339" s="230" t="s">
        <v>1</v>
      </c>
      <c r="I339" s="232"/>
      <c r="J339" s="228"/>
      <c r="K339" s="228"/>
      <c r="L339" s="233"/>
      <c r="M339" s="234"/>
      <c r="N339" s="235"/>
      <c r="O339" s="235"/>
      <c r="P339" s="235"/>
      <c r="Q339" s="235"/>
      <c r="R339" s="235"/>
      <c r="S339" s="235"/>
      <c r="T339" s="236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7" t="s">
        <v>125</v>
      </c>
      <c r="AU339" s="237" t="s">
        <v>85</v>
      </c>
      <c r="AV339" s="13" t="s">
        <v>83</v>
      </c>
      <c r="AW339" s="13" t="s">
        <v>32</v>
      </c>
      <c r="AX339" s="13" t="s">
        <v>75</v>
      </c>
      <c r="AY339" s="237" t="s">
        <v>117</v>
      </c>
    </row>
    <row r="340" s="13" customFormat="1">
      <c r="A340" s="13"/>
      <c r="B340" s="227"/>
      <c r="C340" s="228"/>
      <c r="D340" s="229" t="s">
        <v>125</v>
      </c>
      <c r="E340" s="230" t="s">
        <v>1</v>
      </c>
      <c r="F340" s="231" t="s">
        <v>453</v>
      </c>
      <c r="G340" s="228"/>
      <c r="H340" s="230" t="s">
        <v>1</v>
      </c>
      <c r="I340" s="232"/>
      <c r="J340" s="228"/>
      <c r="K340" s="228"/>
      <c r="L340" s="233"/>
      <c r="M340" s="234"/>
      <c r="N340" s="235"/>
      <c r="O340" s="235"/>
      <c r="P340" s="235"/>
      <c r="Q340" s="235"/>
      <c r="R340" s="235"/>
      <c r="S340" s="235"/>
      <c r="T340" s="236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7" t="s">
        <v>125</v>
      </c>
      <c r="AU340" s="237" t="s">
        <v>85</v>
      </c>
      <c r="AV340" s="13" t="s">
        <v>83</v>
      </c>
      <c r="AW340" s="13" t="s">
        <v>32</v>
      </c>
      <c r="AX340" s="13" t="s">
        <v>75</v>
      </c>
      <c r="AY340" s="237" t="s">
        <v>117</v>
      </c>
    </row>
    <row r="341" s="14" customFormat="1">
      <c r="A341" s="14"/>
      <c r="B341" s="238"/>
      <c r="C341" s="239"/>
      <c r="D341" s="229" t="s">
        <v>125</v>
      </c>
      <c r="E341" s="240" t="s">
        <v>1</v>
      </c>
      <c r="F341" s="241" t="s">
        <v>188</v>
      </c>
      <c r="G341" s="239"/>
      <c r="H341" s="242">
        <v>2</v>
      </c>
      <c r="I341" s="243"/>
      <c r="J341" s="239"/>
      <c r="K341" s="239"/>
      <c r="L341" s="244"/>
      <c r="M341" s="245"/>
      <c r="N341" s="246"/>
      <c r="O341" s="246"/>
      <c r="P341" s="246"/>
      <c r="Q341" s="246"/>
      <c r="R341" s="246"/>
      <c r="S341" s="246"/>
      <c r="T341" s="247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8" t="s">
        <v>125</v>
      </c>
      <c r="AU341" s="248" t="s">
        <v>85</v>
      </c>
      <c r="AV341" s="14" t="s">
        <v>85</v>
      </c>
      <c r="AW341" s="14" t="s">
        <v>32</v>
      </c>
      <c r="AX341" s="14" t="s">
        <v>83</v>
      </c>
      <c r="AY341" s="248" t="s">
        <v>117</v>
      </c>
    </row>
    <row r="342" s="2" customFormat="1" ht="24.15" customHeight="1">
      <c r="A342" s="39"/>
      <c r="B342" s="40"/>
      <c r="C342" s="215" t="s">
        <v>460</v>
      </c>
      <c r="D342" s="215" t="s">
        <v>119</v>
      </c>
      <c r="E342" s="216" t="s">
        <v>461</v>
      </c>
      <c r="F342" s="217" t="s">
        <v>462</v>
      </c>
      <c r="G342" s="218" t="s">
        <v>142</v>
      </c>
      <c r="H342" s="219">
        <v>17</v>
      </c>
      <c r="I342" s="220"/>
      <c r="J342" s="219">
        <f>ROUND(I342*H342,2)</f>
        <v>0</v>
      </c>
      <c r="K342" s="217" t="s">
        <v>131</v>
      </c>
      <c r="L342" s="45"/>
      <c r="M342" s="221" t="s">
        <v>1</v>
      </c>
      <c r="N342" s="222" t="s">
        <v>40</v>
      </c>
      <c r="O342" s="92"/>
      <c r="P342" s="223">
        <f>O342*H342</f>
        <v>0</v>
      </c>
      <c r="Q342" s="223">
        <v>2.0000000000000002E-05</v>
      </c>
      <c r="R342" s="223">
        <f>Q342*H342</f>
        <v>0.00034000000000000002</v>
      </c>
      <c r="S342" s="223">
        <v>0</v>
      </c>
      <c r="T342" s="224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25" t="s">
        <v>123</v>
      </c>
      <c r="AT342" s="225" t="s">
        <v>119</v>
      </c>
      <c r="AU342" s="225" t="s">
        <v>85</v>
      </c>
      <c r="AY342" s="18" t="s">
        <v>117</v>
      </c>
      <c r="BE342" s="226">
        <f>IF(N342="základní",J342,0)</f>
        <v>0</v>
      </c>
      <c r="BF342" s="226">
        <f>IF(N342="snížená",J342,0)</f>
        <v>0</v>
      </c>
      <c r="BG342" s="226">
        <f>IF(N342="zákl. přenesená",J342,0)</f>
        <v>0</v>
      </c>
      <c r="BH342" s="226">
        <f>IF(N342="sníž. přenesená",J342,0)</f>
        <v>0</v>
      </c>
      <c r="BI342" s="226">
        <f>IF(N342="nulová",J342,0)</f>
        <v>0</v>
      </c>
      <c r="BJ342" s="18" t="s">
        <v>83</v>
      </c>
      <c r="BK342" s="226">
        <f>ROUND(I342*H342,2)</f>
        <v>0</v>
      </c>
      <c r="BL342" s="18" t="s">
        <v>123</v>
      </c>
      <c r="BM342" s="225" t="s">
        <v>463</v>
      </c>
    </row>
    <row r="343" s="13" customFormat="1">
      <c r="A343" s="13"/>
      <c r="B343" s="227"/>
      <c r="C343" s="228"/>
      <c r="D343" s="229" t="s">
        <v>125</v>
      </c>
      <c r="E343" s="230" t="s">
        <v>1</v>
      </c>
      <c r="F343" s="231" t="s">
        <v>464</v>
      </c>
      <c r="G343" s="228"/>
      <c r="H343" s="230" t="s">
        <v>1</v>
      </c>
      <c r="I343" s="232"/>
      <c r="J343" s="228"/>
      <c r="K343" s="228"/>
      <c r="L343" s="233"/>
      <c r="M343" s="234"/>
      <c r="N343" s="235"/>
      <c r="O343" s="235"/>
      <c r="P343" s="235"/>
      <c r="Q343" s="235"/>
      <c r="R343" s="235"/>
      <c r="S343" s="235"/>
      <c r="T343" s="23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7" t="s">
        <v>125</v>
      </c>
      <c r="AU343" s="237" t="s">
        <v>85</v>
      </c>
      <c r="AV343" s="13" t="s">
        <v>83</v>
      </c>
      <c r="AW343" s="13" t="s">
        <v>32</v>
      </c>
      <c r="AX343" s="13" t="s">
        <v>75</v>
      </c>
      <c r="AY343" s="237" t="s">
        <v>117</v>
      </c>
    </row>
    <row r="344" s="14" customFormat="1">
      <c r="A344" s="14"/>
      <c r="B344" s="238"/>
      <c r="C344" s="239"/>
      <c r="D344" s="229" t="s">
        <v>125</v>
      </c>
      <c r="E344" s="240" t="s">
        <v>1</v>
      </c>
      <c r="F344" s="241" t="s">
        <v>465</v>
      </c>
      <c r="G344" s="239"/>
      <c r="H344" s="242">
        <v>17</v>
      </c>
      <c r="I344" s="243"/>
      <c r="J344" s="239"/>
      <c r="K344" s="239"/>
      <c r="L344" s="244"/>
      <c r="M344" s="245"/>
      <c r="N344" s="246"/>
      <c r="O344" s="246"/>
      <c r="P344" s="246"/>
      <c r="Q344" s="246"/>
      <c r="R344" s="246"/>
      <c r="S344" s="246"/>
      <c r="T344" s="247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8" t="s">
        <v>125</v>
      </c>
      <c r="AU344" s="248" t="s">
        <v>85</v>
      </c>
      <c r="AV344" s="14" t="s">
        <v>85</v>
      </c>
      <c r="AW344" s="14" t="s">
        <v>32</v>
      </c>
      <c r="AX344" s="14" t="s">
        <v>83</v>
      </c>
      <c r="AY344" s="248" t="s">
        <v>117</v>
      </c>
    </row>
    <row r="345" s="2" customFormat="1" ht="24.15" customHeight="1">
      <c r="A345" s="39"/>
      <c r="B345" s="40"/>
      <c r="C345" s="271" t="s">
        <v>466</v>
      </c>
      <c r="D345" s="271" t="s">
        <v>348</v>
      </c>
      <c r="E345" s="272" t="s">
        <v>467</v>
      </c>
      <c r="F345" s="273" t="s">
        <v>468</v>
      </c>
      <c r="G345" s="274" t="s">
        <v>142</v>
      </c>
      <c r="H345" s="275">
        <v>17</v>
      </c>
      <c r="I345" s="276"/>
      <c r="J345" s="275">
        <f>ROUND(I345*H345,2)</f>
        <v>0</v>
      </c>
      <c r="K345" s="273" t="s">
        <v>131</v>
      </c>
      <c r="L345" s="277"/>
      <c r="M345" s="278" t="s">
        <v>1</v>
      </c>
      <c r="N345" s="279" t="s">
        <v>40</v>
      </c>
      <c r="O345" s="92"/>
      <c r="P345" s="223">
        <f>O345*H345</f>
        <v>0</v>
      </c>
      <c r="Q345" s="223">
        <v>0.01602</v>
      </c>
      <c r="R345" s="223">
        <f>Q345*H345</f>
        <v>0.27233999999999997</v>
      </c>
      <c r="S345" s="223">
        <v>0</v>
      </c>
      <c r="T345" s="224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25" t="s">
        <v>162</v>
      </c>
      <c r="AT345" s="225" t="s">
        <v>348</v>
      </c>
      <c r="AU345" s="225" t="s">
        <v>85</v>
      </c>
      <c r="AY345" s="18" t="s">
        <v>117</v>
      </c>
      <c r="BE345" s="226">
        <f>IF(N345="základní",J345,0)</f>
        <v>0</v>
      </c>
      <c r="BF345" s="226">
        <f>IF(N345="snížená",J345,0)</f>
        <v>0</v>
      </c>
      <c r="BG345" s="226">
        <f>IF(N345="zákl. přenesená",J345,0)</f>
        <v>0</v>
      </c>
      <c r="BH345" s="226">
        <f>IF(N345="sníž. přenesená",J345,0)</f>
        <v>0</v>
      </c>
      <c r="BI345" s="226">
        <f>IF(N345="nulová",J345,0)</f>
        <v>0</v>
      </c>
      <c r="BJ345" s="18" t="s">
        <v>83</v>
      </c>
      <c r="BK345" s="226">
        <f>ROUND(I345*H345,2)</f>
        <v>0</v>
      </c>
      <c r="BL345" s="18" t="s">
        <v>123</v>
      </c>
      <c r="BM345" s="225" t="s">
        <v>469</v>
      </c>
    </row>
    <row r="346" s="14" customFormat="1">
      <c r="A346" s="14"/>
      <c r="B346" s="238"/>
      <c r="C346" s="239"/>
      <c r="D346" s="229" t="s">
        <v>125</v>
      </c>
      <c r="E346" s="240" t="s">
        <v>1</v>
      </c>
      <c r="F346" s="241" t="s">
        <v>470</v>
      </c>
      <c r="G346" s="239"/>
      <c r="H346" s="242">
        <v>17</v>
      </c>
      <c r="I346" s="243"/>
      <c r="J346" s="239"/>
      <c r="K346" s="239"/>
      <c r="L346" s="244"/>
      <c r="M346" s="245"/>
      <c r="N346" s="246"/>
      <c r="O346" s="246"/>
      <c r="P346" s="246"/>
      <c r="Q346" s="246"/>
      <c r="R346" s="246"/>
      <c r="S346" s="246"/>
      <c r="T346" s="247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8" t="s">
        <v>125</v>
      </c>
      <c r="AU346" s="248" t="s">
        <v>85</v>
      </c>
      <c r="AV346" s="14" t="s">
        <v>85</v>
      </c>
      <c r="AW346" s="14" t="s">
        <v>32</v>
      </c>
      <c r="AX346" s="14" t="s">
        <v>83</v>
      </c>
      <c r="AY346" s="248" t="s">
        <v>117</v>
      </c>
    </row>
    <row r="347" s="2" customFormat="1" ht="33" customHeight="1">
      <c r="A347" s="39"/>
      <c r="B347" s="40"/>
      <c r="C347" s="215" t="s">
        <v>471</v>
      </c>
      <c r="D347" s="215" t="s">
        <v>119</v>
      </c>
      <c r="E347" s="216" t="s">
        <v>472</v>
      </c>
      <c r="F347" s="217" t="s">
        <v>473</v>
      </c>
      <c r="G347" s="218" t="s">
        <v>356</v>
      </c>
      <c r="H347" s="219">
        <v>1</v>
      </c>
      <c r="I347" s="220"/>
      <c r="J347" s="219">
        <f>ROUND(I347*H347,2)</f>
        <v>0</v>
      </c>
      <c r="K347" s="217" t="s">
        <v>131</v>
      </c>
      <c r="L347" s="45"/>
      <c r="M347" s="221" t="s">
        <v>1</v>
      </c>
      <c r="N347" s="222" t="s">
        <v>40</v>
      </c>
      <c r="O347" s="92"/>
      <c r="P347" s="223">
        <f>O347*H347</f>
        <v>0</v>
      </c>
      <c r="Q347" s="223">
        <v>2.0000000000000002E-05</v>
      </c>
      <c r="R347" s="223">
        <f>Q347*H347</f>
        <v>2.0000000000000002E-05</v>
      </c>
      <c r="S347" s="223">
        <v>0</v>
      </c>
      <c r="T347" s="224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25" t="s">
        <v>123</v>
      </c>
      <c r="AT347" s="225" t="s">
        <v>119</v>
      </c>
      <c r="AU347" s="225" t="s">
        <v>85</v>
      </c>
      <c r="AY347" s="18" t="s">
        <v>117</v>
      </c>
      <c r="BE347" s="226">
        <f>IF(N347="základní",J347,0)</f>
        <v>0</v>
      </c>
      <c r="BF347" s="226">
        <f>IF(N347="snížená",J347,0)</f>
        <v>0</v>
      </c>
      <c r="BG347" s="226">
        <f>IF(N347="zákl. přenesená",J347,0)</f>
        <v>0</v>
      </c>
      <c r="BH347" s="226">
        <f>IF(N347="sníž. přenesená",J347,0)</f>
        <v>0</v>
      </c>
      <c r="BI347" s="226">
        <f>IF(N347="nulová",J347,0)</f>
        <v>0</v>
      </c>
      <c r="BJ347" s="18" t="s">
        <v>83</v>
      </c>
      <c r="BK347" s="226">
        <f>ROUND(I347*H347,2)</f>
        <v>0</v>
      </c>
      <c r="BL347" s="18" t="s">
        <v>123</v>
      </c>
      <c r="BM347" s="225" t="s">
        <v>474</v>
      </c>
    </row>
    <row r="348" s="13" customFormat="1">
      <c r="A348" s="13"/>
      <c r="B348" s="227"/>
      <c r="C348" s="228"/>
      <c r="D348" s="229" t="s">
        <v>125</v>
      </c>
      <c r="E348" s="230" t="s">
        <v>1</v>
      </c>
      <c r="F348" s="231" t="s">
        <v>475</v>
      </c>
      <c r="G348" s="228"/>
      <c r="H348" s="230" t="s">
        <v>1</v>
      </c>
      <c r="I348" s="232"/>
      <c r="J348" s="228"/>
      <c r="K348" s="228"/>
      <c r="L348" s="233"/>
      <c r="M348" s="234"/>
      <c r="N348" s="235"/>
      <c r="O348" s="235"/>
      <c r="P348" s="235"/>
      <c r="Q348" s="235"/>
      <c r="R348" s="235"/>
      <c r="S348" s="235"/>
      <c r="T348" s="236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7" t="s">
        <v>125</v>
      </c>
      <c r="AU348" s="237" t="s">
        <v>85</v>
      </c>
      <c r="AV348" s="13" t="s">
        <v>83</v>
      </c>
      <c r="AW348" s="13" t="s">
        <v>32</v>
      </c>
      <c r="AX348" s="13" t="s">
        <v>75</v>
      </c>
      <c r="AY348" s="237" t="s">
        <v>117</v>
      </c>
    </row>
    <row r="349" s="14" customFormat="1">
      <c r="A349" s="14"/>
      <c r="B349" s="238"/>
      <c r="C349" s="239"/>
      <c r="D349" s="229" t="s">
        <v>125</v>
      </c>
      <c r="E349" s="240" t="s">
        <v>1</v>
      </c>
      <c r="F349" s="241" t="s">
        <v>476</v>
      </c>
      <c r="G349" s="239"/>
      <c r="H349" s="242">
        <v>1</v>
      </c>
      <c r="I349" s="243"/>
      <c r="J349" s="239"/>
      <c r="K349" s="239"/>
      <c r="L349" s="244"/>
      <c r="M349" s="245"/>
      <c r="N349" s="246"/>
      <c r="O349" s="246"/>
      <c r="P349" s="246"/>
      <c r="Q349" s="246"/>
      <c r="R349" s="246"/>
      <c r="S349" s="246"/>
      <c r="T349" s="247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8" t="s">
        <v>125</v>
      </c>
      <c r="AU349" s="248" t="s">
        <v>85</v>
      </c>
      <c r="AV349" s="14" t="s">
        <v>85</v>
      </c>
      <c r="AW349" s="14" t="s">
        <v>32</v>
      </c>
      <c r="AX349" s="14" t="s">
        <v>83</v>
      </c>
      <c r="AY349" s="248" t="s">
        <v>117</v>
      </c>
    </row>
    <row r="350" s="2" customFormat="1" ht="24.15" customHeight="1">
      <c r="A350" s="39"/>
      <c r="B350" s="40"/>
      <c r="C350" s="271" t="s">
        <v>477</v>
      </c>
      <c r="D350" s="271" t="s">
        <v>348</v>
      </c>
      <c r="E350" s="272" t="s">
        <v>478</v>
      </c>
      <c r="F350" s="273" t="s">
        <v>479</v>
      </c>
      <c r="G350" s="274" t="s">
        <v>356</v>
      </c>
      <c r="H350" s="275">
        <v>1</v>
      </c>
      <c r="I350" s="276"/>
      <c r="J350" s="275">
        <f>ROUND(I350*H350,2)</f>
        <v>0</v>
      </c>
      <c r="K350" s="273" t="s">
        <v>131</v>
      </c>
      <c r="L350" s="277"/>
      <c r="M350" s="278" t="s">
        <v>1</v>
      </c>
      <c r="N350" s="279" t="s">
        <v>40</v>
      </c>
      <c r="O350" s="92"/>
      <c r="P350" s="223">
        <f>O350*H350</f>
        <v>0</v>
      </c>
      <c r="Q350" s="223">
        <v>0.0071999999999999998</v>
      </c>
      <c r="R350" s="223">
        <f>Q350*H350</f>
        <v>0.0071999999999999998</v>
      </c>
      <c r="S350" s="223">
        <v>0</v>
      </c>
      <c r="T350" s="224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25" t="s">
        <v>162</v>
      </c>
      <c r="AT350" s="225" t="s">
        <v>348</v>
      </c>
      <c r="AU350" s="225" t="s">
        <v>85</v>
      </c>
      <c r="AY350" s="18" t="s">
        <v>117</v>
      </c>
      <c r="BE350" s="226">
        <f>IF(N350="základní",J350,0)</f>
        <v>0</v>
      </c>
      <c r="BF350" s="226">
        <f>IF(N350="snížená",J350,0)</f>
        <v>0</v>
      </c>
      <c r="BG350" s="226">
        <f>IF(N350="zákl. přenesená",J350,0)</f>
        <v>0</v>
      </c>
      <c r="BH350" s="226">
        <f>IF(N350="sníž. přenesená",J350,0)</f>
        <v>0</v>
      </c>
      <c r="BI350" s="226">
        <f>IF(N350="nulová",J350,0)</f>
        <v>0</v>
      </c>
      <c r="BJ350" s="18" t="s">
        <v>83</v>
      </c>
      <c r="BK350" s="226">
        <f>ROUND(I350*H350,2)</f>
        <v>0</v>
      </c>
      <c r="BL350" s="18" t="s">
        <v>123</v>
      </c>
      <c r="BM350" s="225" t="s">
        <v>480</v>
      </c>
    </row>
    <row r="351" s="14" customFormat="1">
      <c r="A351" s="14"/>
      <c r="B351" s="238"/>
      <c r="C351" s="239"/>
      <c r="D351" s="229" t="s">
        <v>125</v>
      </c>
      <c r="E351" s="240" t="s">
        <v>1</v>
      </c>
      <c r="F351" s="241" t="s">
        <v>476</v>
      </c>
      <c r="G351" s="239"/>
      <c r="H351" s="242">
        <v>1</v>
      </c>
      <c r="I351" s="243"/>
      <c r="J351" s="239"/>
      <c r="K351" s="239"/>
      <c r="L351" s="244"/>
      <c r="M351" s="245"/>
      <c r="N351" s="246"/>
      <c r="O351" s="246"/>
      <c r="P351" s="246"/>
      <c r="Q351" s="246"/>
      <c r="R351" s="246"/>
      <c r="S351" s="246"/>
      <c r="T351" s="247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8" t="s">
        <v>125</v>
      </c>
      <c r="AU351" s="248" t="s">
        <v>85</v>
      </c>
      <c r="AV351" s="14" t="s">
        <v>85</v>
      </c>
      <c r="AW351" s="14" t="s">
        <v>32</v>
      </c>
      <c r="AX351" s="14" t="s">
        <v>83</v>
      </c>
      <c r="AY351" s="248" t="s">
        <v>117</v>
      </c>
    </row>
    <row r="352" s="2" customFormat="1" ht="24.15" customHeight="1">
      <c r="A352" s="39"/>
      <c r="B352" s="40"/>
      <c r="C352" s="215" t="s">
        <v>481</v>
      </c>
      <c r="D352" s="215" t="s">
        <v>119</v>
      </c>
      <c r="E352" s="216" t="s">
        <v>482</v>
      </c>
      <c r="F352" s="217" t="s">
        <v>483</v>
      </c>
      <c r="G352" s="218" t="s">
        <v>142</v>
      </c>
      <c r="H352" s="219">
        <v>20</v>
      </c>
      <c r="I352" s="220"/>
      <c r="J352" s="219">
        <f>ROUND(I352*H352,2)</f>
        <v>0</v>
      </c>
      <c r="K352" s="217" t="s">
        <v>131</v>
      </c>
      <c r="L352" s="45"/>
      <c r="M352" s="221" t="s">
        <v>1</v>
      </c>
      <c r="N352" s="222" t="s">
        <v>40</v>
      </c>
      <c r="O352" s="92"/>
      <c r="P352" s="223">
        <f>O352*H352</f>
        <v>0</v>
      </c>
      <c r="Q352" s="223">
        <v>1.0000000000000001E-05</v>
      </c>
      <c r="R352" s="223">
        <f>Q352*H352</f>
        <v>0.00020000000000000001</v>
      </c>
      <c r="S352" s="223">
        <v>0</v>
      </c>
      <c r="T352" s="224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25" t="s">
        <v>123</v>
      </c>
      <c r="AT352" s="225" t="s">
        <v>119</v>
      </c>
      <c r="AU352" s="225" t="s">
        <v>85</v>
      </c>
      <c r="AY352" s="18" t="s">
        <v>117</v>
      </c>
      <c r="BE352" s="226">
        <f>IF(N352="základní",J352,0)</f>
        <v>0</v>
      </c>
      <c r="BF352" s="226">
        <f>IF(N352="snížená",J352,0)</f>
        <v>0</v>
      </c>
      <c r="BG352" s="226">
        <f>IF(N352="zákl. přenesená",J352,0)</f>
        <v>0</v>
      </c>
      <c r="BH352" s="226">
        <f>IF(N352="sníž. přenesená",J352,0)</f>
        <v>0</v>
      </c>
      <c r="BI352" s="226">
        <f>IF(N352="nulová",J352,0)</f>
        <v>0</v>
      </c>
      <c r="BJ352" s="18" t="s">
        <v>83</v>
      </c>
      <c r="BK352" s="226">
        <f>ROUND(I352*H352,2)</f>
        <v>0</v>
      </c>
      <c r="BL352" s="18" t="s">
        <v>123</v>
      </c>
      <c r="BM352" s="225" t="s">
        <v>484</v>
      </c>
    </row>
    <row r="353" s="13" customFormat="1">
      <c r="A353" s="13"/>
      <c r="B353" s="227"/>
      <c r="C353" s="228"/>
      <c r="D353" s="229" t="s">
        <v>125</v>
      </c>
      <c r="E353" s="230" t="s">
        <v>1</v>
      </c>
      <c r="F353" s="231" t="s">
        <v>485</v>
      </c>
      <c r="G353" s="228"/>
      <c r="H353" s="230" t="s">
        <v>1</v>
      </c>
      <c r="I353" s="232"/>
      <c r="J353" s="228"/>
      <c r="K353" s="228"/>
      <c r="L353" s="233"/>
      <c r="M353" s="234"/>
      <c r="N353" s="235"/>
      <c r="O353" s="235"/>
      <c r="P353" s="235"/>
      <c r="Q353" s="235"/>
      <c r="R353" s="235"/>
      <c r="S353" s="235"/>
      <c r="T353" s="23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7" t="s">
        <v>125</v>
      </c>
      <c r="AU353" s="237" t="s">
        <v>85</v>
      </c>
      <c r="AV353" s="13" t="s">
        <v>83</v>
      </c>
      <c r="AW353" s="13" t="s">
        <v>32</v>
      </c>
      <c r="AX353" s="13" t="s">
        <v>75</v>
      </c>
      <c r="AY353" s="237" t="s">
        <v>117</v>
      </c>
    </row>
    <row r="354" s="14" customFormat="1">
      <c r="A354" s="14"/>
      <c r="B354" s="238"/>
      <c r="C354" s="239"/>
      <c r="D354" s="229" t="s">
        <v>125</v>
      </c>
      <c r="E354" s="240" t="s">
        <v>1</v>
      </c>
      <c r="F354" s="241" t="s">
        <v>486</v>
      </c>
      <c r="G354" s="239"/>
      <c r="H354" s="242">
        <v>20</v>
      </c>
      <c r="I354" s="243"/>
      <c r="J354" s="239"/>
      <c r="K354" s="239"/>
      <c r="L354" s="244"/>
      <c r="M354" s="245"/>
      <c r="N354" s="246"/>
      <c r="O354" s="246"/>
      <c r="P354" s="246"/>
      <c r="Q354" s="246"/>
      <c r="R354" s="246"/>
      <c r="S354" s="246"/>
      <c r="T354" s="247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8" t="s">
        <v>125</v>
      </c>
      <c r="AU354" s="248" t="s">
        <v>85</v>
      </c>
      <c r="AV354" s="14" t="s">
        <v>85</v>
      </c>
      <c r="AW354" s="14" t="s">
        <v>32</v>
      </c>
      <c r="AX354" s="14" t="s">
        <v>83</v>
      </c>
      <c r="AY354" s="248" t="s">
        <v>117</v>
      </c>
    </row>
    <row r="355" s="2" customFormat="1" ht="24.15" customHeight="1">
      <c r="A355" s="39"/>
      <c r="B355" s="40"/>
      <c r="C355" s="271" t="s">
        <v>487</v>
      </c>
      <c r="D355" s="271" t="s">
        <v>348</v>
      </c>
      <c r="E355" s="272" t="s">
        <v>488</v>
      </c>
      <c r="F355" s="273" t="s">
        <v>489</v>
      </c>
      <c r="G355" s="274" t="s">
        <v>142</v>
      </c>
      <c r="H355" s="275">
        <v>20</v>
      </c>
      <c r="I355" s="276"/>
      <c r="J355" s="275">
        <f>ROUND(I355*H355,2)</f>
        <v>0</v>
      </c>
      <c r="K355" s="273" t="s">
        <v>131</v>
      </c>
      <c r="L355" s="277"/>
      <c r="M355" s="278" t="s">
        <v>1</v>
      </c>
      <c r="N355" s="279" t="s">
        <v>40</v>
      </c>
      <c r="O355" s="92"/>
      <c r="P355" s="223">
        <f>O355*H355</f>
        <v>0</v>
      </c>
      <c r="Q355" s="223">
        <v>0.0063899999999999998</v>
      </c>
      <c r="R355" s="223">
        <f>Q355*H355</f>
        <v>0.1278</v>
      </c>
      <c r="S355" s="223">
        <v>0</v>
      </c>
      <c r="T355" s="224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25" t="s">
        <v>162</v>
      </c>
      <c r="AT355" s="225" t="s">
        <v>348</v>
      </c>
      <c r="AU355" s="225" t="s">
        <v>85</v>
      </c>
      <c r="AY355" s="18" t="s">
        <v>117</v>
      </c>
      <c r="BE355" s="226">
        <f>IF(N355="základní",J355,0)</f>
        <v>0</v>
      </c>
      <c r="BF355" s="226">
        <f>IF(N355="snížená",J355,0)</f>
        <v>0</v>
      </c>
      <c r="BG355" s="226">
        <f>IF(N355="zákl. přenesená",J355,0)</f>
        <v>0</v>
      </c>
      <c r="BH355" s="226">
        <f>IF(N355="sníž. přenesená",J355,0)</f>
        <v>0</v>
      </c>
      <c r="BI355" s="226">
        <f>IF(N355="nulová",J355,0)</f>
        <v>0</v>
      </c>
      <c r="BJ355" s="18" t="s">
        <v>83</v>
      </c>
      <c r="BK355" s="226">
        <f>ROUND(I355*H355,2)</f>
        <v>0</v>
      </c>
      <c r="BL355" s="18" t="s">
        <v>123</v>
      </c>
      <c r="BM355" s="225" t="s">
        <v>490</v>
      </c>
    </row>
    <row r="356" s="14" customFormat="1">
      <c r="A356" s="14"/>
      <c r="B356" s="238"/>
      <c r="C356" s="239"/>
      <c r="D356" s="229" t="s">
        <v>125</v>
      </c>
      <c r="E356" s="240" t="s">
        <v>1</v>
      </c>
      <c r="F356" s="241" t="s">
        <v>491</v>
      </c>
      <c r="G356" s="239"/>
      <c r="H356" s="242">
        <v>20</v>
      </c>
      <c r="I356" s="243"/>
      <c r="J356" s="239"/>
      <c r="K356" s="239"/>
      <c r="L356" s="244"/>
      <c r="M356" s="245"/>
      <c r="N356" s="246"/>
      <c r="O356" s="246"/>
      <c r="P356" s="246"/>
      <c r="Q356" s="246"/>
      <c r="R356" s="246"/>
      <c r="S356" s="246"/>
      <c r="T356" s="247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8" t="s">
        <v>125</v>
      </c>
      <c r="AU356" s="248" t="s">
        <v>85</v>
      </c>
      <c r="AV356" s="14" t="s">
        <v>85</v>
      </c>
      <c r="AW356" s="14" t="s">
        <v>32</v>
      </c>
      <c r="AX356" s="14" t="s">
        <v>83</v>
      </c>
      <c r="AY356" s="248" t="s">
        <v>117</v>
      </c>
    </row>
    <row r="357" s="2" customFormat="1" ht="33" customHeight="1">
      <c r="A357" s="39"/>
      <c r="B357" s="40"/>
      <c r="C357" s="215" t="s">
        <v>492</v>
      </c>
      <c r="D357" s="215" t="s">
        <v>119</v>
      </c>
      <c r="E357" s="216" t="s">
        <v>493</v>
      </c>
      <c r="F357" s="217" t="s">
        <v>494</v>
      </c>
      <c r="G357" s="218" t="s">
        <v>356</v>
      </c>
      <c r="H357" s="219">
        <v>7</v>
      </c>
      <c r="I357" s="220"/>
      <c r="J357" s="219">
        <f>ROUND(I357*H357,2)</f>
        <v>0</v>
      </c>
      <c r="K357" s="217" t="s">
        <v>131</v>
      </c>
      <c r="L357" s="45"/>
      <c r="M357" s="221" t="s">
        <v>1</v>
      </c>
      <c r="N357" s="222" t="s">
        <v>40</v>
      </c>
      <c r="O357" s="92"/>
      <c r="P357" s="223">
        <f>O357*H357</f>
        <v>0</v>
      </c>
      <c r="Q357" s="223">
        <v>1.0000000000000001E-05</v>
      </c>
      <c r="R357" s="223">
        <f>Q357*H357</f>
        <v>7.0000000000000007E-05</v>
      </c>
      <c r="S357" s="223">
        <v>0</v>
      </c>
      <c r="T357" s="224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25" t="s">
        <v>123</v>
      </c>
      <c r="AT357" s="225" t="s">
        <v>119</v>
      </c>
      <c r="AU357" s="225" t="s">
        <v>85</v>
      </c>
      <c r="AY357" s="18" t="s">
        <v>117</v>
      </c>
      <c r="BE357" s="226">
        <f>IF(N357="základní",J357,0)</f>
        <v>0</v>
      </c>
      <c r="BF357" s="226">
        <f>IF(N357="snížená",J357,0)</f>
        <v>0</v>
      </c>
      <c r="BG357" s="226">
        <f>IF(N357="zákl. přenesená",J357,0)</f>
        <v>0</v>
      </c>
      <c r="BH357" s="226">
        <f>IF(N357="sníž. přenesená",J357,0)</f>
        <v>0</v>
      </c>
      <c r="BI357" s="226">
        <f>IF(N357="nulová",J357,0)</f>
        <v>0</v>
      </c>
      <c r="BJ357" s="18" t="s">
        <v>83</v>
      </c>
      <c r="BK357" s="226">
        <f>ROUND(I357*H357,2)</f>
        <v>0</v>
      </c>
      <c r="BL357" s="18" t="s">
        <v>123</v>
      </c>
      <c r="BM357" s="225" t="s">
        <v>495</v>
      </c>
    </row>
    <row r="358" s="13" customFormat="1">
      <c r="A358" s="13"/>
      <c r="B358" s="227"/>
      <c r="C358" s="228"/>
      <c r="D358" s="229" t="s">
        <v>125</v>
      </c>
      <c r="E358" s="230" t="s">
        <v>1</v>
      </c>
      <c r="F358" s="231" t="s">
        <v>496</v>
      </c>
      <c r="G358" s="228"/>
      <c r="H358" s="230" t="s">
        <v>1</v>
      </c>
      <c r="I358" s="232"/>
      <c r="J358" s="228"/>
      <c r="K358" s="228"/>
      <c r="L358" s="233"/>
      <c r="M358" s="234"/>
      <c r="N358" s="235"/>
      <c r="O358" s="235"/>
      <c r="P358" s="235"/>
      <c r="Q358" s="235"/>
      <c r="R358" s="235"/>
      <c r="S358" s="235"/>
      <c r="T358" s="236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7" t="s">
        <v>125</v>
      </c>
      <c r="AU358" s="237" t="s">
        <v>85</v>
      </c>
      <c r="AV358" s="13" t="s">
        <v>83</v>
      </c>
      <c r="AW358" s="13" t="s">
        <v>32</v>
      </c>
      <c r="AX358" s="13" t="s">
        <v>75</v>
      </c>
      <c r="AY358" s="237" t="s">
        <v>117</v>
      </c>
    </row>
    <row r="359" s="14" customFormat="1">
      <c r="A359" s="14"/>
      <c r="B359" s="238"/>
      <c r="C359" s="239"/>
      <c r="D359" s="229" t="s">
        <v>125</v>
      </c>
      <c r="E359" s="240" t="s">
        <v>1</v>
      </c>
      <c r="F359" s="241" t="s">
        <v>497</v>
      </c>
      <c r="G359" s="239"/>
      <c r="H359" s="242">
        <v>7</v>
      </c>
      <c r="I359" s="243"/>
      <c r="J359" s="239"/>
      <c r="K359" s="239"/>
      <c r="L359" s="244"/>
      <c r="M359" s="245"/>
      <c r="N359" s="246"/>
      <c r="O359" s="246"/>
      <c r="P359" s="246"/>
      <c r="Q359" s="246"/>
      <c r="R359" s="246"/>
      <c r="S359" s="246"/>
      <c r="T359" s="247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8" t="s">
        <v>125</v>
      </c>
      <c r="AU359" s="248" t="s">
        <v>85</v>
      </c>
      <c r="AV359" s="14" t="s">
        <v>85</v>
      </c>
      <c r="AW359" s="14" t="s">
        <v>32</v>
      </c>
      <c r="AX359" s="14" t="s">
        <v>83</v>
      </c>
      <c r="AY359" s="248" t="s">
        <v>117</v>
      </c>
    </row>
    <row r="360" s="2" customFormat="1" ht="16.5" customHeight="1">
      <c r="A360" s="39"/>
      <c r="B360" s="40"/>
      <c r="C360" s="271" t="s">
        <v>498</v>
      </c>
      <c r="D360" s="271" t="s">
        <v>348</v>
      </c>
      <c r="E360" s="272" t="s">
        <v>499</v>
      </c>
      <c r="F360" s="273" t="s">
        <v>500</v>
      </c>
      <c r="G360" s="274" t="s">
        <v>356</v>
      </c>
      <c r="H360" s="275">
        <v>7</v>
      </c>
      <c r="I360" s="276"/>
      <c r="J360" s="275">
        <f>ROUND(I360*H360,2)</f>
        <v>0</v>
      </c>
      <c r="K360" s="273" t="s">
        <v>131</v>
      </c>
      <c r="L360" s="277"/>
      <c r="M360" s="278" t="s">
        <v>1</v>
      </c>
      <c r="N360" s="279" t="s">
        <v>40</v>
      </c>
      <c r="O360" s="92"/>
      <c r="P360" s="223">
        <f>O360*H360</f>
        <v>0</v>
      </c>
      <c r="Q360" s="223">
        <v>0.00089999999999999998</v>
      </c>
      <c r="R360" s="223">
        <f>Q360*H360</f>
        <v>0.0063</v>
      </c>
      <c r="S360" s="223">
        <v>0</v>
      </c>
      <c r="T360" s="224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25" t="s">
        <v>162</v>
      </c>
      <c r="AT360" s="225" t="s">
        <v>348</v>
      </c>
      <c r="AU360" s="225" t="s">
        <v>85</v>
      </c>
      <c r="AY360" s="18" t="s">
        <v>117</v>
      </c>
      <c r="BE360" s="226">
        <f>IF(N360="základní",J360,0)</f>
        <v>0</v>
      </c>
      <c r="BF360" s="226">
        <f>IF(N360="snížená",J360,0)</f>
        <v>0</v>
      </c>
      <c r="BG360" s="226">
        <f>IF(N360="zákl. přenesená",J360,0)</f>
        <v>0</v>
      </c>
      <c r="BH360" s="226">
        <f>IF(N360="sníž. přenesená",J360,0)</f>
        <v>0</v>
      </c>
      <c r="BI360" s="226">
        <f>IF(N360="nulová",J360,0)</f>
        <v>0</v>
      </c>
      <c r="BJ360" s="18" t="s">
        <v>83</v>
      </c>
      <c r="BK360" s="226">
        <f>ROUND(I360*H360,2)</f>
        <v>0</v>
      </c>
      <c r="BL360" s="18" t="s">
        <v>123</v>
      </c>
      <c r="BM360" s="225" t="s">
        <v>501</v>
      </c>
    </row>
    <row r="361" s="14" customFormat="1">
      <c r="A361" s="14"/>
      <c r="B361" s="238"/>
      <c r="C361" s="239"/>
      <c r="D361" s="229" t="s">
        <v>125</v>
      </c>
      <c r="E361" s="240" t="s">
        <v>1</v>
      </c>
      <c r="F361" s="241" t="s">
        <v>497</v>
      </c>
      <c r="G361" s="239"/>
      <c r="H361" s="242">
        <v>7</v>
      </c>
      <c r="I361" s="243"/>
      <c r="J361" s="239"/>
      <c r="K361" s="239"/>
      <c r="L361" s="244"/>
      <c r="M361" s="245"/>
      <c r="N361" s="246"/>
      <c r="O361" s="246"/>
      <c r="P361" s="246"/>
      <c r="Q361" s="246"/>
      <c r="R361" s="246"/>
      <c r="S361" s="246"/>
      <c r="T361" s="247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8" t="s">
        <v>125</v>
      </c>
      <c r="AU361" s="248" t="s">
        <v>85</v>
      </c>
      <c r="AV361" s="14" t="s">
        <v>85</v>
      </c>
      <c r="AW361" s="14" t="s">
        <v>32</v>
      </c>
      <c r="AX361" s="14" t="s">
        <v>83</v>
      </c>
      <c r="AY361" s="248" t="s">
        <v>117</v>
      </c>
    </row>
    <row r="362" s="2" customFormat="1" ht="24.15" customHeight="1">
      <c r="A362" s="39"/>
      <c r="B362" s="40"/>
      <c r="C362" s="215" t="s">
        <v>502</v>
      </c>
      <c r="D362" s="215" t="s">
        <v>119</v>
      </c>
      <c r="E362" s="216" t="s">
        <v>503</v>
      </c>
      <c r="F362" s="217" t="s">
        <v>504</v>
      </c>
      <c r="G362" s="218" t="s">
        <v>142</v>
      </c>
      <c r="H362" s="219">
        <v>66</v>
      </c>
      <c r="I362" s="220"/>
      <c r="J362" s="219">
        <f>ROUND(I362*H362,2)</f>
        <v>0</v>
      </c>
      <c r="K362" s="217" t="s">
        <v>131</v>
      </c>
      <c r="L362" s="45"/>
      <c r="M362" s="221" t="s">
        <v>1</v>
      </c>
      <c r="N362" s="222" t="s">
        <v>40</v>
      </c>
      <c r="O362" s="92"/>
      <c r="P362" s="223">
        <f>O362*H362</f>
        <v>0</v>
      </c>
      <c r="Q362" s="223">
        <v>1.0000000000000001E-05</v>
      </c>
      <c r="R362" s="223">
        <f>Q362*H362</f>
        <v>0.0006600000000000001</v>
      </c>
      <c r="S362" s="223">
        <v>0</v>
      </c>
      <c r="T362" s="224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25" t="s">
        <v>123</v>
      </c>
      <c r="AT362" s="225" t="s">
        <v>119</v>
      </c>
      <c r="AU362" s="225" t="s">
        <v>85</v>
      </c>
      <c r="AY362" s="18" t="s">
        <v>117</v>
      </c>
      <c r="BE362" s="226">
        <f>IF(N362="základní",J362,0)</f>
        <v>0</v>
      </c>
      <c r="BF362" s="226">
        <f>IF(N362="snížená",J362,0)</f>
        <v>0</v>
      </c>
      <c r="BG362" s="226">
        <f>IF(N362="zákl. přenesená",J362,0)</f>
        <v>0</v>
      </c>
      <c r="BH362" s="226">
        <f>IF(N362="sníž. přenesená",J362,0)</f>
        <v>0</v>
      </c>
      <c r="BI362" s="226">
        <f>IF(N362="nulová",J362,0)</f>
        <v>0</v>
      </c>
      <c r="BJ362" s="18" t="s">
        <v>83</v>
      </c>
      <c r="BK362" s="226">
        <f>ROUND(I362*H362,2)</f>
        <v>0</v>
      </c>
      <c r="BL362" s="18" t="s">
        <v>123</v>
      </c>
      <c r="BM362" s="225" t="s">
        <v>505</v>
      </c>
    </row>
    <row r="363" s="13" customFormat="1">
      <c r="A363" s="13"/>
      <c r="B363" s="227"/>
      <c r="C363" s="228"/>
      <c r="D363" s="229" t="s">
        <v>125</v>
      </c>
      <c r="E363" s="230" t="s">
        <v>1</v>
      </c>
      <c r="F363" s="231" t="s">
        <v>506</v>
      </c>
      <c r="G363" s="228"/>
      <c r="H363" s="230" t="s">
        <v>1</v>
      </c>
      <c r="I363" s="232"/>
      <c r="J363" s="228"/>
      <c r="K363" s="228"/>
      <c r="L363" s="233"/>
      <c r="M363" s="234"/>
      <c r="N363" s="235"/>
      <c r="O363" s="235"/>
      <c r="P363" s="235"/>
      <c r="Q363" s="235"/>
      <c r="R363" s="235"/>
      <c r="S363" s="235"/>
      <c r="T363" s="23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7" t="s">
        <v>125</v>
      </c>
      <c r="AU363" s="237" t="s">
        <v>85</v>
      </c>
      <c r="AV363" s="13" t="s">
        <v>83</v>
      </c>
      <c r="AW363" s="13" t="s">
        <v>32</v>
      </c>
      <c r="AX363" s="13" t="s">
        <v>75</v>
      </c>
      <c r="AY363" s="237" t="s">
        <v>117</v>
      </c>
    </row>
    <row r="364" s="14" customFormat="1">
      <c r="A364" s="14"/>
      <c r="B364" s="238"/>
      <c r="C364" s="239"/>
      <c r="D364" s="229" t="s">
        <v>125</v>
      </c>
      <c r="E364" s="240" t="s">
        <v>1</v>
      </c>
      <c r="F364" s="241" t="s">
        <v>507</v>
      </c>
      <c r="G364" s="239"/>
      <c r="H364" s="242">
        <v>66</v>
      </c>
      <c r="I364" s="243"/>
      <c r="J364" s="239"/>
      <c r="K364" s="239"/>
      <c r="L364" s="244"/>
      <c r="M364" s="245"/>
      <c r="N364" s="246"/>
      <c r="O364" s="246"/>
      <c r="P364" s="246"/>
      <c r="Q364" s="246"/>
      <c r="R364" s="246"/>
      <c r="S364" s="246"/>
      <c r="T364" s="247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8" t="s">
        <v>125</v>
      </c>
      <c r="AU364" s="248" t="s">
        <v>85</v>
      </c>
      <c r="AV364" s="14" t="s">
        <v>85</v>
      </c>
      <c r="AW364" s="14" t="s">
        <v>32</v>
      </c>
      <c r="AX364" s="14" t="s">
        <v>83</v>
      </c>
      <c r="AY364" s="248" t="s">
        <v>117</v>
      </c>
    </row>
    <row r="365" s="2" customFormat="1" ht="24.15" customHeight="1">
      <c r="A365" s="39"/>
      <c r="B365" s="40"/>
      <c r="C365" s="271" t="s">
        <v>508</v>
      </c>
      <c r="D365" s="271" t="s">
        <v>348</v>
      </c>
      <c r="E365" s="272" t="s">
        <v>509</v>
      </c>
      <c r="F365" s="273" t="s">
        <v>510</v>
      </c>
      <c r="G365" s="274" t="s">
        <v>142</v>
      </c>
      <c r="H365" s="275">
        <v>66</v>
      </c>
      <c r="I365" s="276"/>
      <c r="J365" s="275">
        <f>ROUND(I365*H365,2)</f>
        <v>0</v>
      </c>
      <c r="K365" s="273" t="s">
        <v>131</v>
      </c>
      <c r="L365" s="277"/>
      <c r="M365" s="278" t="s">
        <v>1</v>
      </c>
      <c r="N365" s="279" t="s">
        <v>40</v>
      </c>
      <c r="O365" s="92"/>
      <c r="P365" s="223">
        <f>O365*H365</f>
        <v>0</v>
      </c>
      <c r="Q365" s="223">
        <v>0.0041099999999999999</v>
      </c>
      <c r="R365" s="223">
        <f>Q365*H365</f>
        <v>0.27126</v>
      </c>
      <c r="S365" s="223">
        <v>0</v>
      </c>
      <c r="T365" s="224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25" t="s">
        <v>162</v>
      </c>
      <c r="AT365" s="225" t="s">
        <v>348</v>
      </c>
      <c r="AU365" s="225" t="s">
        <v>85</v>
      </c>
      <c r="AY365" s="18" t="s">
        <v>117</v>
      </c>
      <c r="BE365" s="226">
        <f>IF(N365="základní",J365,0)</f>
        <v>0</v>
      </c>
      <c r="BF365" s="226">
        <f>IF(N365="snížená",J365,0)</f>
        <v>0</v>
      </c>
      <c r="BG365" s="226">
        <f>IF(N365="zákl. přenesená",J365,0)</f>
        <v>0</v>
      </c>
      <c r="BH365" s="226">
        <f>IF(N365="sníž. přenesená",J365,0)</f>
        <v>0</v>
      </c>
      <c r="BI365" s="226">
        <f>IF(N365="nulová",J365,0)</f>
        <v>0</v>
      </c>
      <c r="BJ365" s="18" t="s">
        <v>83</v>
      </c>
      <c r="BK365" s="226">
        <f>ROUND(I365*H365,2)</f>
        <v>0</v>
      </c>
      <c r="BL365" s="18" t="s">
        <v>123</v>
      </c>
      <c r="BM365" s="225" t="s">
        <v>511</v>
      </c>
    </row>
    <row r="366" s="14" customFormat="1">
      <c r="A366" s="14"/>
      <c r="B366" s="238"/>
      <c r="C366" s="239"/>
      <c r="D366" s="229" t="s">
        <v>125</v>
      </c>
      <c r="E366" s="240" t="s">
        <v>1</v>
      </c>
      <c r="F366" s="241" t="s">
        <v>512</v>
      </c>
      <c r="G366" s="239"/>
      <c r="H366" s="242">
        <v>66</v>
      </c>
      <c r="I366" s="243"/>
      <c r="J366" s="239"/>
      <c r="K366" s="239"/>
      <c r="L366" s="244"/>
      <c r="M366" s="245"/>
      <c r="N366" s="246"/>
      <c r="O366" s="246"/>
      <c r="P366" s="246"/>
      <c r="Q366" s="246"/>
      <c r="R366" s="246"/>
      <c r="S366" s="246"/>
      <c r="T366" s="247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8" t="s">
        <v>125</v>
      </c>
      <c r="AU366" s="248" t="s">
        <v>85</v>
      </c>
      <c r="AV366" s="14" t="s">
        <v>85</v>
      </c>
      <c r="AW366" s="14" t="s">
        <v>32</v>
      </c>
      <c r="AX366" s="14" t="s">
        <v>83</v>
      </c>
      <c r="AY366" s="248" t="s">
        <v>117</v>
      </c>
    </row>
    <row r="367" s="2" customFormat="1" ht="33" customHeight="1">
      <c r="A367" s="39"/>
      <c r="B367" s="40"/>
      <c r="C367" s="215" t="s">
        <v>513</v>
      </c>
      <c r="D367" s="215" t="s">
        <v>119</v>
      </c>
      <c r="E367" s="216" t="s">
        <v>514</v>
      </c>
      <c r="F367" s="217" t="s">
        <v>515</v>
      </c>
      <c r="G367" s="218" t="s">
        <v>356</v>
      </c>
      <c r="H367" s="219">
        <v>15</v>
      </c>
      <c r="I367" s="220"/>
      <c r="J367" s="219">
        <f>ROUND(I367*H367,2)</f>
        <v>0</v>
      </c>
      <c r="K367" s="217" t="s">
        <v>131</v>
      </c>
      <c r="L367" s="45"/>
      <c r="M367" s="221" t="s">
        <v>1</v>
      </c>
      <c r="N367" s="222" t="s">
        <v>40</v>
      </c>
      <c r="O367" s="92"/>
      <c r="P367" s="223">
        <f>O367*H367</f>
        <v>0</v>
      </c>
      <c r="Q367" s="223">
        <v>0</v>
      </c>
      <c r="R367" s="223">
        <f>Q367*H367</f>
        <v>0</v>
      </c>
      <c r="S367" s="223">
        <v>0</v>
      </c>
      <c r="T367" s="224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25" t="s">
        <v>123</v>
      </c>
      <c r="AT367" s="225" t="s">
        <v>119</v>
      </c>
      <c r="AU367" s="225" t="s">
        <v>85</v>
      </c>
      <c r="AY367" s="18" t="s">
        <v>117</v>
      </c>
      <c r="BE367" s="226">
        <f>IF(N367="základní",J367,0)</f>
        <v>0</v>
      </c>
      <c r="BF367" s="226">
        <f>IF(N367="snížená",J367,0)</f>
        <v>0</v>
      </c>
      <c r="BG367" s="226">
        <f>IF(N367="zákl. přenesená",J367,0)</f>
        <v>0</v>
      </c>
      <c r="BH367" s="226">
        <f>IF(N367="sníž. přenesená",J367,0)</f>
        <v>0</v>
      </c>
      <c r="BI367" s="226">
        <f>IF(N367="nulová",J367,0)</f>
        <v>0</v>
      </c>
      <c r="BJ367" s="18" t="s">
        <v>83</v>
      </c>
      <c r="BK367" s="226">
        <f>ROUND(I367*H367,2)</f>
        <v>0</v>
      </c>
      <c r="BL367" s="18" t="s">
        <v>123</v>
      </c>
      <c r="BM367" s="225" t="s">
        <v>516</v>
      </c>
    </row>
    <row r="368" s="13" customFormat="1">
      <c r="A368" s="13"/>
      <c r="B368" s="227"/>
      <c r="C368" s="228"/>
      <c r="D368" s="229" t="s">
        <v>125</v>
      </c>
      <c r="E368" s="230" t="s">
        <v>1</v>
      </c>
      <c r="F368" s="231" t="s">
        <v>517</v>
      </c>
      <c r="G368" s="228"/>
      <c r="H368" s="230" t="s">
        <v>1</v>
      </c>
      <c r="I368" s="232"/>
      <c r="J368" s="228"/>
      <c r="K368" s="228"/>
      <c r="L368" s="233"/>
      <c r="M368" s="234"/>
      <c r="N368" s="235"/>
      <c r="O368" s="235"/>
      <c r="P368" s="235"/>
      <c r="Q368" s="235"/>
      <c r="R368" s="235"/>
      <c r="S368" s="235"/>
      <c r="T368" s="236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7" t="s">
        <v>125</v>
      </c>
      <c r="AU368" s="237" t="s">
        <v>85</v>
      </c>
      <c r="AV368" s="13" t="s">
        <v>83</v>
      </c>
      <c r="AW368" s="13" t="s">
        <v>32</v>
      </c>
      <c r="AX368" s="13" t="s">
        <v>75</v>
      </c>
      <c r="AY368" s="237" t="s">
        <v>117</v>
      </c>
    </row>
    <row r="369" s="14" customFormat="1">
      <c r="A369" s="14"/>
      <c r="B369" s="238"/>
      <c r="C369" s="239"/>
      <c r="D369" s="229" t="s">
        <v>125</v>
      </c>
      <c r="E369" s="240" t="s">
        <v>1</v>
      </c>
      <c r="F369" s="241" t="s">
        <v>518</v>
      </c>
      <c r="G369" s="239"/>
      <c r="H369" s="242">
        <v>15</v>
      </c>
      <c r="I369" s="243"/>
      <c r="J369" s="239"/>
      <c r="K369" s="239"/>
      <c r="L369" s="244"/>
      <c r="M369" s="245"/>
      <c r="N369" s="246"/>
      <c r="O369" s="246"/>
      <c r="P369" s="246"/>
      <c r="Q369" s="246"/>
      <c r="R369" s="246"/>
      <c r="S369" s="246"/>
      <c r="T369" s="247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8" t="s">
        <v>125</v>
      </c>
      <c r="AU369" s="248" t="s">
        <v>85</v>
      </c>
      <c r="AV369" s="14" t="s">
        <v>85</v>
      </c>
      <c r="AW369" s="14" t="s">
        <v>32</v>
      </c>
      <c r="AX369" s="14" t="s">
        <v>83</v>
      </c>
      <c r="AY369" s="248" t="s">
        <v>117</v>
      </c>
    </row>
    <row r="370" s="2" customFormat="1" ht="16.5" customHeight="1">
      <c r="A370" s="39"/>
      <c r="B370" s="40"/>
      <c r="C370" s="271" t="s">
        <v>519</v>
      </c>
      <c r="D370" s="271" t="s">
        <v>348</v>
      </c>
      <c r="E370" s="272" t="s">
        <v>520</v>
      </c>
      <c r="F370" s="273" t="s">
        <v>521</v>
      </c>
      <c r="G370" s="274" t="s">
        <v>356</v>
      </c>
      <c r="H370" s="275">
        <v>3</v>
      </c>
      <c r="I370" s="276"/>
      <c r="J370" s="275">
        <f>ROUND(I370*H370,2)</f>
        <v>0</v>
      </c>
      <c r="K370" s="273" t="s">
        <v>131</v>
      </c>
      <c r="L370" s="277"/>
      <c r="M370" s="278" t="s">
        <v>1</v>
      </c>
      <c r="N370" s="279" t="s">
        <v>40</v>
      </c>
      <c r="O370" s="92"/>
      <c r="P370" s="223">
        <f>O370*H370</f>
        <v>0</v>
      </c>
      <c r="Q370" s="223">
        <v>0.00022000000000000001</v>
      </c>
      <c r="R370" s="223">
        <f>Q370*H370</f>
        <v>0.00066</v>
      </c>
      <c r="S370" s="223">
        <v>0</v>
      </c>
      <c r="T370" s="224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25" t="s">
        <v>162</v>
      </c>
      <c r="AT370" s="225" t="s">
        <v>348</v>
      </c>
      <c r="AU370" s="225" t="s">
        <v>85</v>
      </c>
      <c r="AY370" s="18" t="s">
        <v>117</v>
      </c>
      <c r="BE370" s="226">
        <f>IF(N370="základní",J370,0)</f>
        <v>0</v>
      </c>
      <c r="BF370" s="226">
        <f>IF(N370="snížená",J370,0)</f>
        <v>0</v>
      </c>
      <c r="BG370" s="226">
        <f>IF(N370="zákl. přenesená",J370,0)</f>
        <v>0</v>
      </c>
      <c r="BH370" s="226">
        <f>IF(N370="sníž. přenesená",J370,0)</f>
        <v>0</v>
      </c>
      <c r="BI370" s="226">
        <f>IF(N370="nulová",J370,0)</f>
        <v>0</v>
      </c>
      <c r="BJ370" s="18" t="s">
        <v>83</v>
      </c>
      <c r="BK370" s="226">
        <f>ROUND(I370*H370,2)</f>
        <v>0</v>
      </c>
      <c r="BL370" s="18" t="s">
        <v>123</v>
      </c>
      <c r="BM370" s="225" t="s">
        <v>522</v>
      </c>
    </row>
    <row r="371" s="14" customFormat="1">
      <c r="A371" s="14"/>
      <c r="B371" s="238"/>
      <c r="C371" s="239"/>
      <c r="D371" s="229" t="s">
        <v>125</v>
      </c>
      <c r="E371" s="240" t="s">
        <v>1</v>
      </c>
      <c r="F371" s="241" t="s">
        <v>454</v>
      </c>
      <c r="G371" s="239"/>
      <c r="H371" s="242">
        <v>3</v>
      </c>
      <c r="I371" s="243"/>
      <c r="J371" s="239"/>
      <c r="K371" s="239"/>
      <c r="L371" s="244"/>
      <c r="M371" s="245"/>
      <c r="N371" s="246"/>
      <c r="O371" s="246"/>
      <c r="P371" s="246"/>
      <c r="Q371" s="246"/>
      <c r="R371" s="246"/>
      <c r="S371" s="246"/>
      <c r="T371" s="247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8" t="s">
        <v>125</v>
      </c>
      <c r="AU371" s="248" t="s">
        <v>85</v>
      </c>
      <c r="AV371" s="14" t="s">
        <v>85</v>
      </c>
      <c r="AW371" s="14" t="s">
        <v>32</v>
      </c>
      <c r="AX371" s="14" t="s">
        <v>83</v>
      </c>
      <c r="AY371" s="248" t="s">
        <v>117</v>
      </c>
    </row>
    <row r="372" s="2" customFormat="1" ht="16.5" customHeight="1">
      <c r="A372" s="39"/>
      <c r="B372" s="40"/>
      <c r="C372" s="271" t="s">
        <v>523</v>
      </c>
      <c r="D372" s="271" t="s">
        <v>348</v>
      </c>
      <c r="E372" s="272" t="s">
        <v>524</v>
      </c>
      <c r="F372" s="273" t="s">
        <v>525</v>
      </c>
      <c r="G372" s="274" t="s">
        <v>356</v>
      </c>
      <c r="H372" s="275">
        <v>3</v>
      </c>
      <c r="I372" s="276"/>
      <c r="J372" s="275">
        <f>ROUND(I372*H372,2)</f>
        <v>0</v>
      </c>
      <c r="K372" s="273" t="s">
        <v>131</v>
      </c>
      <c r="L372" s="277"/>
      <c r="M372" s="278" t="s">
        <v>1</v>
      </c>
      <c r="N372" s="279" t="s">
        <v>40</v>
      </c>
      <c r="O372" s="92"/>
      <c r="P372" s="223">
        <f>O372*H372</f>
        <v>0</v>
      </c>
      <c r="Q372" s="223">
        <v>0.00025999999999999998</v>
      </c>
      <c r="R372" s="223">
        <f>Q372*H372</f>
        <v>0.00077999999999999988</v>
      </c>
      <c r="S372" s="223">
        <v>0</v>
      </c>
      <c r="T372" s="224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25" t="s">
        <v>162</v>
      </c>
      <c r="AT372" s="225" t="s">
        <v>348</v>
      </c>
      <c r="AU372" s="225" t="s">
        <v>85</v>
      </c>
      <c r="AY372" s="18" t="s">
        <v>117</v>
      </c>
      <c r="BE372" s="226">
        <f>IF(N372="základní",J372,0)</f>
        <v>0</v>
      </c>
      <c r="BF372" s="226">
        <f>IF(N372="snížená",J372,0)</f>
        <v>0</v>
      </c>
      <c r="BG372" s="226">
        <f>IF(N372="zákl. přenesená",J372,0)</f>
        <v>0</v>
      </c>
      <c r="BH372" s="226">
        <f>IF(N372="sníž. přenesená",J372,0)</f>
        <v>0</v>
      </c>
      <c r="BI372" s="226">
        <f>IF(N372="nulová",J372,0)</f>
        <v>0</v>
      </c>
      <c r="BJ372" s="18" t="s">
        <v>83</v>
      </c>
      <c r="BK372" s="226">
        <f>ROUND(I372*H372,2)</f>
        <v>0</v>
      </c>
      <c r="BL372" s="18" t="s">
        <v>123</v>
      </c>
      <c r="BM372" s="225" t="s">
        <v>526</v>
      </c>
    </row>
    <row r="373" s="14" customFormat="1">
      <c r="A373" s="14"/>
      <c r="B373" s="238"/>
      <c r="C373" s="239"/>
      <c r="D373" s="229" t="s">
        <v>125</v>
      </c>
      <c r="E373" s="240" t="s">
        <v>1</v>
      </c>
      <c r="F373" s="241" t="s">
        <v>454</v>
      </c>
      <c r="G373" s="239"/>
      <c r="H373" s="242">
        <v>3</v>
      </c>
      <c r="I373" s="243"/>
      <c r="J373" s="239"/>
      <c r="K373" s="239"/>
      <c r="L373" s="244"/>
      <c r="M373" s="245"/>
      <c r="N373" s="246"/>
      <c r="O373" s="246"/>
      <c r="P373" s="246"/>
      <c r="Q373" s="246"/>
      <c r="R373" s="246"/>
      <c r="S373" s="246"/>
      <c r="T373" s="247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8" t="s">
        <v>125</v>
      </c>
      <c r="AU373" s="248" t="s">
        <v>85</v>
      </c>
      <c r="AV373" s="14" t="s">
        <v>85</v>
      </c>
      <c r="AW373" s="14" t="s">
        <v>32</v>
      </c>
      <c r="AX373" s="14" t="s">
        <v>83</v>
      </c>
      <c r="AY373" s="248" t="s">
        <v>117</v>
      </c>
    </row>
    <row r="374" s="2" customFormat="1" ht="16.5" customHeight="1">
      <c r="A374" s="39"/>
      <c r="B374" s="40"/>
      <c r="C374" s="271" t="s">
        <v>527</v>
      </c>
      <c r="D374" s="271" t="s">
        <v>348</v>
      </c>
      <c r="E374" s="272" t="s">
        <v>528</v>
      </c>
      <c r="F374" s="273" t="s">
        <v>529</v>
      </c>
      <c r="G374" s="274" t="s">
        <v>356</v>
      </c>
      <c r="H374" s="275">
        <v>3</v>
      </c>
      <c r="I374" s="276"/>
      <c r="J374" s="275">
        <f>ROUND(I374*H374,2)</f>
        <v>0</v>
      </c>
      <c r="K374" s="273" t="s">
        <v>131</v>
      </c>
      <c r="L374" s="277"/>
      <c r="M374" s="278" t="s">
        <v>1</v>
      </c>
      <c r="N374" s="279" t="s">
        <v>40</v>
      </c>
      <c r="O374" s="92"/>
      <c r="P374" s="223">
        <f>O374*H374</f>
        <v>0</v>
      </c>
      <c r="Q374" s="223">
        <v>0.00027999999999999998</v>
      </c>
      <c r="R374" s="223">
        <f>Q374*H374</f>
        <v>0.00083999999999999993</v>
      </c>
      <c r="S374" s="223">
        <v>0</v>
      </c>
      <c r="T374" s="224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25" t="s">
        <v>162</v>
      </c>
      <c r="AT374" s="225" t="s">
        <v>348</v>
      </c>
      <c r="AU374" s="225" t="s">
        <v>85</v>
      </c>
      <c r="AY374" s="18" t="s">
        <v>117</v>
      </c>
      <c r="BE374" s="226">
        <f>IF(N374="základní",J374,0)</f>
        <v>0</v>
      </c>
      <c r="BF374" s="226">
        <f>IF(N374="snížená",J374,0)</f>
        <v>0</v>
      </c>
      <c r="BG374" s="226">
        <f>IF(N374="zákl. přenesená",J374,0)</f>
        <v>0</v>
      </c>
      <c r="BH374" s="226">
        <f>IF(N374="sníž. přenesená",J374,0)</f>
        <v>0</v>
      </c>
      <c r="BI374" s="226">
        <f>IF(N374="nulová",J374,0)</f>
        <v>0</v>
      </c>
      <c r="BJ374" s="18" t="s">
        <v>83</v>
      </c>
      <c r="BK374" s="226">
        <f>ROUND(I374*H374,2)</f>
        <v>0</v>
      </c>
      <c r="BL374" s="18" t="s">
        <v>123</v>
      </c>
      <c r="BM374" s="225" t="s">
        <v>530</v>
      </c>
    </row>
    <row r="375" s="14" customFormat="1">
      <c r="A375" s="14"/>
      <c r="B375" s="238"/>
      <c r="C375" s="239"/>
      <c r="D375" s="229" t="s">
        <v>125</v>
      </c>
      <c r="E375" s="240" t="s">
        <v>1</v>
      </c>
      <c r="F375" s="241" t="s">
        <v>454</v>
      </c>
      <c r="G375" s="239"/>
      <c r="H375" s="242">
        <v>3</v>
      </c>
      <c r="I375" s="243"/>
      <c r="J375" s="239"/>
      <c r="K375" s="239"/>
      <c r="L375" s="244"/>
      <c r="M375" s="245"/>
      <c r="N375" s="246"/>
      <c r="O375" s="246"/>
      <c r="P375" s="246"/>
      <c r="Q375" s="246"/>
      <c r="R375" s="246"/>
      <c r="S375" s="246"/>
      <c r="T375" s="247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8" t="s">
        <v>125</v>
      </c>
      <c r="AU375" s="248" t="s">
        <v>85</v>
      </c>
      <c r="AV375" s="14" t="s">
        <v>85</v>
      </c>
      <c r="AW375" s="14" t="s">
        <v>32</v>
      </c>
      <c r="AX375" s="14" t="s">
        <v>83</v>
      </c>
      <c r="AY375" s="248" t="s">
        <v>117</v>
      </c>
    </row>
    <row r="376" s="2" customFormat="1" ht="16.5" customHeight="1">
      <c r="A376" s="39"/>
      <c r="B376" s="40"/>
      <c r="C376" s="271" t="s">
        <v>531</v>
      </c>
      <c r="D376" s="271" t="s">
        <v>348</v>
      </c>
      <c r="E376" s="272" t="s">
        <v>532</v>
      </c>
      <c r="F376" s="273" t="s">
        <v>533</v>
      </c>
      <c r="G376" s="274" t="s">
        <v>356</v>
      </c>
      <c r="H376" s="275">
        <v>6</v>
      </c>
      <c r="I376" s="276"/>
      <c r="J376" s="275">
        <f>ROUND(I376*H376,2)</f>
        <v>0</v>
      </c>
      <c r="K376" s="273" t="s">
        <v>1</v>
      </c>
      <c r="L376" s="277"/>
      <c r="M376" s="278" t="s">
        <v>1</v>
      </c>
      <c r="N376" s="279" t="s">
        <v>40</v>
      </c>
      <c r="O376" s="92"/>
      <c r="P376" s="223">
        <f>O376*H376</f>
        <v>0</v>
      </c>
      <c r="Q376" s="223">
        <v>0.0012999999999999999</v>
      </c>
      <c r="R376" s="223">
        <f>Q376*H376</f>
        <v>0.0077999999999999996</v>
      </c>
      <c r="S376" s="223">
        <v>0</v>
      </c>
      <c r="T376" s="224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25" t="s">
        <v>162</v>
      </c>
      <c r="AT376" s="225" t="s">
        <v>348</v>
      </c>
      <c r="AU376" s="225" t="s">
        <v>85</v>
      </c>
      <c r="AY376" s="18" t="s">
        <v>117</v>
      </c>
      <c r="BE376" s="226">
        <f>IF(N376="základní",J376,0)</f>
        <v>0</v>
      </c>
      <c r="BF376" s="226">
        <f>IF(N376="snížená",J376,0)</f>
        <v>0</v>
      </c>
      <c r="BG376" s="226">
        <f>IF(N376="zákl. přenesená",J376,0)</f>
        <v>0</v>
      </c>
      <c r="BH376" s="226">
        <f>IF(N376="sníž. přenesená",J376,0)</f>
        <v>0</v>
      </c>
      <c r="BI376" s="226">
        <f>IF(N376="nulová",J376,0)</f>
        <v>0</v>
      </c>
      <c r="BJ376" s="18" t="s">
        <v>83</v>
      </c>
      <c r="BK376" s="226">
        <f>ROUND(I376*H376,2)</f>
        <v>0</v>
      </c>
      <c r="BL376" s="18" t="s">
        <v>123</v>
      </c>
      <c r="BM376" s="225" t="s">
        <v>534</v>
      </c>
    </row>
    <row r="377" s="13" customFormat="1">
      <c r="A377" s="13"/>
      <c r="B377" s="227"/>
      <c r="C377" s="228"/>
      <c r="D377" s="229" t="s">
        <v>125</v>
      </c>
      <c r="E377" s="230" t="s">
        <v>1</v>
      </c>
      <c r="F377" s="231" t="s">
        <v>535</v>
      </c>
      <c r="G377" s="228"/>
      <c r="H377" s="230" t="s">
        <v>1</v>
      </c>
      <c r="I377" s="232"/>
      <c r="J377" s="228"/>
      <c r="K377" s="228"/>
      <c r="L377" s="233"/>
      <c r="M377" s="234"/>
      <c r="N377" s="235"/>
      <c r="O377" s="235"/>
      <c r="P377" s="235"/>
      <c r="Q377" s="235"/>
      <c r="R377" s="235"/>
      <c r="S377" s="235"/>
      <c r="T377" s="236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7" t="s">
        <v>125</v>
      </c>
      <c r="AU377" s="237" t="s">
        <v>85</v>
      </c>
      <c r="AV377" s="13" t="s">
        <v>83</v>
      </c>
      <c r="AW377" s="13" t="s">
        <v>32</v>
      </c>
      <c r="AX377" s="13" t="s">
        <v>75</v>
      </c>
      <c r="AY377" s="237" t="s">
        <v>117</v>
      </c>
    </row>
    <row r="378" s="14" customFormat="1">
      <c r="A378" s="14"/>
      <c r="B378" s="238"/>
      <c r="C378" s="239"/>
      <c r="D378" s="229" t="s">
        <v>125</v>
      </c>
      <c r="E378" s="240" t="s">
        <v>1</v>
      </c>
      <c r="F378" s="241" t="s">
        <v>536</v>
      </c>
      <c r="G378" s="239"/>
      <c r="H378" s="242">
        <v>6</v>
      </c>
      <c r="I378" s="243"/>
      <c r="J378" s="239"/>
      <c r="K378" s="239"/>
      <c r="L378" s="244"/>
      <c r="M378" s="245"/>
      <c r="N378" s="246"/>
      <c r="O378" s="246"/>
      <c r="P378" s="246"/>
      <c r="Q378" s="246"/>
      <c r="R378" s="246"/>
      <c r="S378" s="246"/>
      <c r="T378" s="247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8" t="s">
        <v>125</v>
      </c>
      <c r="AU378" s="248" t="s">
        <v>85</v>
      </c>
      <c r="AV378" s="14" t="s">
        <v>85</v>
      </c>
      <c r="AW378" s="14" t="s">
        <v>32</v>
      </c>
      <c r="AX378" s="14" t="s">
        <v>83</v>
      </c>
      <c r="AY378" s="248" t="s">
        <v>117</v>
      </c>
    </row>
    <row r="379" s="2" customFormat="1" ht="33" customHeight="1">
      <c r="A379" s="39"/>
      <c r="B379" s="40"/>
      <c r="C379" s="215" t="s">
        <v>537</v>
      </c>
      <c r="D379" s="215" t="s">
        <v>119</v>
      </c>
      <c r="E379" s="216" t="s">
        <v>538</v>
      </c>
      <c r="F379" s="217" t="s">
        <v>539</v>
      </c>
      <c r="G379" s="218" t="s">
        <v>356</v>
      </c>
      <c r="H379" s="219">
        <v>24</v>
      </c>
      <c r="I379" s="220"/>
      <c r="J379" s="219">
        <f>ROUND(I379*H379,2)</f>
        <v>0</v>
      </c>
      <c r="K379" s="217" t="s">
        <v>131</v>
      </c>
      <c r="L379" s="45"/>
      <c r="M379" s="221" t="s">
        <v>1</v>
      </c>
      <c r="N379" s="222" t="s">
        <v>40</v>
      </c>
      <c r="O379" s="92"/>
      <c r="P379" s="223">
        <f>O379*H379</f>
        <v>0</v>
      </c>
      <c r="Q379" s="223">
        <v>0</v>
      </c>
      <c r="R379" s="223">
        <f>Q379*H379</f>
        <v>0</v>
      </c>
      <c r="S379" s="223">
        <v>0</v>
      </c>
      <c r="T379" s="224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25" t="s">
        <v>123</v>
      </c>
      <c r="AT379" s="225" t="s">
        <v>119</v>
      </c>
      <c r="AU379" s="225" t="s">
        <v>85</v>
      </c>
      <c r="AY379" s="18" t="s">
        <v>117</v>
      </c>
      <c r="BE379" s="226">
        <f>IF(N379="základní",J379,0)</f>
        <v>0</v>
      </c>
      <c r="BF379" s="226">
        <f>IF(N379="snížená",J379,0)</f>
        <v>0</v>
      </c>
      <c r="BG379" s="226">
        <f>IF(N379="zákl. přenesená",J379,0)</f>
        <v>0</v>
      </c>
      <c r="BH379" s="226">
        <f>IF(N379="sníž. přenesená",J379,0)</f>
        <v>0</v>
      </c>
      <c r="BI379" s="226">
        <f>IF(N379="nulová",J379,0)</f>
        <v>0</v>
      </c>
      <c r="BJ379" s="18" t="s">
        <v>83</v>
      </c>
      <c r="BK379" s="226">
        <f>ROUND(I379*H379,2)</f>
        <v>0</v>
      </c>
      <c r="BL379" s="18" t="s">
        <v>123</v>
      </c>
      <c r="BM379" s="225" t="s">
        <v>540</v>
      </c>
    </row>
    <row r="380" s="13" customFormat="1">
      <c r="A380" s="13"/>
      <c r="B380" s="227"/>
      <c r="C380" s="228"/>
      <c r="D380" s="229" t="s">
        <v>125</v>
      </c>
      <c r="E380" s="230" t="s">
        <v>1</v>
      </c>
      <c r="F380" s="231" t="s">
        <v>517</v>
      </c>
      <c r="G380" s="228"/>
      <c r="H380" s="230" t="s">
        <v>1</v>
      </c>
      <c r="I380" s="232"/>
      <c r="J380" s="228"/>
      <c r="K380" s="228"/>
      <c r="L380" s="233"/>
      <c r="M380" s="234"/>
      <c r="N380" s="235"/>
      <c r="O380" s="235"/>
      <c r="P380" s="235"/>
      <c r="Q380" s="235"/>
      <c r="R380" s="235"/>
      <c r="S380" s="235"/>
      <c r="T380" s="236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7" t="s">
        <v>125</v>
      </c>
      <c r="AU380" s="237" t="s">
        <v>85</v>
      </c>
      <c r="AV380" s="13" t="s">
        <v>83</v>
      </c>
      <c r="AW380" s="13" t="s">
        <v>32</v>
      </c>
      <c r="AX380" s="13" t="s">
        <v>75</v>
      </c>
      <c r="AY380" s="237" t="s">
        <v>117</v>
      </c>
    </row>
    <row r="381" s="14" customFormat="1">
      <c r="A381" s="14"/>
      <c r="B381" s="238"/>
      <c r="C381" s="239"/>
      <c r="D381" s="229" t="s">
        <v>125</v>
      </c>
      <c r="E381" s="240" t="s">
        <v>1</v>
      </c>
      <c r="F381" s="241" t="s">
        <v>541</v>
      </c>
      <c r="G381" s="239"/>
      <c r="H381" s="242">
        <v>24</v>
      </c>
      <c r="I381" s="243"/>
      <c r="J381" s="239"/>
      <c r="K381" s="239"/>
      <c r="L381" s="244"/>
      <c r="M381" s="245"/>
      <c r="N381" s="246"/>
      <c r="O381" s="246"/>
      <c r="P381" s="246"/>
      <c r="Q381" s="246"/>
      <c r="R381" s="246"/>
      <c r="S381" s="246"/>
      <c r="T381" s="247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8" t="s">
        <v>125</v>
      </c>
      <c r="AU381" s="248" t="s">
        <v>85</v>
      </c>
      <c r="AV381" s="14" t="s">
        <v>85</v>
      </c>
      <c r="AW381" s="14" t="s">
        <v>32</v>
      </c>
      <c r="AX381" s="14" t="s">
        <v>83</v>
      </c>
      <c r="AY381" s="248" t="s">
        <v>117</v>
      </c>
    </row>
    <row r="382" s="2" customFormat="1" ht="16.5" customHeight="1">
      <c r="A382" s="39"/>
      <c r="B382" s="40"/>
      <c r="C382" s="271" t="s">
        <v>542</v>
      </c>
      <c r="D382" s="271" t="s">
        <v>348</v>
      </c>
      <c r="E382" s="272" t="s">
        <v>543</v>
      </c>
      <c r="F382" s="273" t="s">
        <v>544</v>
      </c>
      <c r="G382" s="274" t="s">
        <v>356</v>
      </c>
      <c r="H382" s="275">
        <v>4</v>
      </c>
      <c r="I382" s="276"/>
      <c r="J382" s="275">
        <f>ROUND(I382*H382,2)</f>
        <v>0</v>
      </c>
      <c r="K382" s="273" t="s">
        <v>131</v>
      </c>
      <c r="L382" s="277"/>
      <c r="M382" s="278" t="s">
        <v>1</v>
      </c>
      <c r="N382" s="279" t="s">
        <v>40</v>
      </c>
      <c r="O382" s="92"/>
      <c r="P382" s="223">
        <f>O382*H382</f>
        <v>0</v>
      </c>
      <c r="Q382" s="223">
        <v>0.00064999999999999997</v>
      </c>
      <c r="R382" s="223">
        <f>Q382*H382</f>
        <v>0.0025999999999999999</v>
      </c>
      <c r="S382" s="223">
        <v>0</v>
      </c>
      <c r="T382" s="224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25" t="s">
        <v>162</v>
      </c>
      <c r="AT382" s="225" t="s">
        <v>348</v>
      </c>
      <c r="AU382" s="225" t="s">
        <v>85</v>
      </c>
      <c r="AY382" s="18" t="s">
        <v>117</v>
      </c>
      <c r="BE382" s="226">
        <f>IF(N382="základní",J382,0)</f>
        <v>0</v>
      </c>
      <c r="BF382" s="226">
        <f>IF(N382="snížená",J382,0)</f>
        <v>0</v>
      </c>
      <c r="BG382" s="226">
        <f>IF(N382="zákl. přenesená",J382,0)</f>
        <v>0</v>
      </c>
      <c r="BH382" s="226">
        <f>IF(N382="sníž. přenesená",J382,0)</f>
        <v>0</v>
      </c>
      <c r="BI382" s="226">
        <f>IF(N382="nulová",J382,0)</f>
        <v>0</v>
      </c>
      <c r="BJ382" s="18" t="s">
        <v>83</v>
      </c>
      <c r="BK382" s="226">
        <f>ROUND(I382*H382,2)</f>
        <v>0</v>
      </c>
      <c r="BL382" s="18" t="s">
        <v>123</v>
      </c>
      <c r="BM382" s="225" t="s">
        <v>545</v>
      </c>
    </row>
    <row r="383" s="14" customFormat="1">
      <c r="A383" s="14"/>
      <c r="B383" s="238"/>
      <c r="C383" s="239"/>
      <c r="D383" s="229" t="s">
        <v>125</v>
      </c>
      <c r="E383" s="240" t="s">
        <v>1</v>
      </c>
      <c r="F383" s="241" t="s">
        <v>546</v>
      </c>
      <c r="G383" s="239"/>
      <c r="H383" s="242">
        <v>4</v>
      </c>
      <c r="I383" s="243"/>
      <c r="J383" s="239"/>
      <c r="K383" s="239"/>
      <c r="L383" s="244"/>
      <c r="M383" s="245"/>
      <c r="N383" s="246"/>
      <c r="O383" s="246"/>
      <c r="P383" s="246"/>
      <c r="Q383" s="246"/>
      <c r="R383" s="246"/>
      <c r="S383" s="246"/>
      <c r="T383" s="247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8" t="s">
        <v>125</v>
      </c>
      <c r="AU383" s="248" t="s">
        <v>85</v>
      </c>
      <c r="AV383" s="14" t="s">
        <v>85</v>
      </c>
      <c r="AW383" s="14" t="s">
        <v>32</v>
      </c>
      <c r="AX383" s="14" t="s">
        <v>83</v>
      </c>
      <c r="AY383" s="248" t="s">
        <v>117</v>
      </c>
    </row>
    <row r="384" s="2" customFormat="1" ht="16.5" customHeight="1">
      <c r="A384" s="39"/>
      <c r="B384" s="40"/>
      <c r="C384" s="271" t="s">
        <v>547</v>
      </c>
      <c r="D384" s="271" t="s">
        <v>348</v>
      </c>
      <c r="E384" s="272" t="s">
        <v>548</v>
      </c>
      <c r="F384" s="273" t="s">
        <v>549</v>
      </c>
      <c r="G384" s="274" t="s">
        <v>356</v>
      </c>
      <c r="H384" s="275">
        <v>4</v>
      </c>
      <c r="I384" s="276"/>
      <c r="J384" s="275">
        <f>ROUND(I384*H384,2)</f>
        <v>0</v>
      </c>
      <c r="K384" s="273" t="s">
        <v>131</v>
      </c>
      <c r="L384" s="277"/>
      <c r="M384" s="278" t="s">
        <v>1</v>
      </c>
      <c r="N384" s="279" t="s">
        <v>40</v>
      </c>
      <c r="O384" s="92"/>
      <c r="P384" s="223">
        <f>O384*H384</f>
        <v>0</v>
      </c>
      <c r="Q384" s="223">
        <v>0.00064000000000000005</v>
      </c>
      <c r="R384" s="223">
        <f>Q384*H384</f>
        <v>0.0025600000000000002</v>
      </c>
      <c r="S384" s="223">
        <v>0</v>
      </c>
      <c r="T384" s="224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25" t="s">
        <v>162</v>
      </c>
      <c r="AT384" s="225" t="s">
        <v>348</v>
      </c>
      <c r="AU384" s="225" t="s">
        <v>85</v>
      </c>
      <c r="AY384" s="18" t="s">
        <v>117</v>
      </c>
      <c r="BE384" s="226">
        <f>IF(N384="základní",J384,0)</f>
        <v>0</v>
      </c>
      <c r="BF384" s="226">
        <f>IF(N384="snížená",J384,0)</f>
        <v>0</v>
      </c>
      <c r="BG384" s="226">
        <f>IF(N384="zákl. přenesená",J384,0)</f>
        <v>0</v>
      </c>
      <c r="BH384" s="226">
        <f>IF(N384="sníž. přenesená",J384,0)</f>
        <v>0</v>
      </c>
      <c r="BI384" s="226">
        <f>IF(N384="nulová",J384,0)</f>
        <v>0</v>
      </c>
      <c r="BJ384" s="18" t="s">
        <v>83</v>
      </c>
      <c r="BK384" s="226">
        <f>ROUND(I384*H384,2)</f>
        <v>0</v>
      </c>
      <c r="BL384" s="18" t="s">
        <v>123</v>
      </c>
      <c r="BM384" s="225" t="s">
        <v>550</v>
      </c>
    </row>
    <row r="385" s="14" customFormat="1">
      <c r="A385" s="14"/>
      <c r="B385" s="238"/>
      <c r="C385" s="239"/>
      <c r="D385" s="229" t="s">
        <v>125</v>
      </c>
      <c r="E385" s="240" t="s">
        <v>1</v>
      </c>
      <c r="F385" s="241" t="s">
        <v>546</v>
      </c>
      <c r="G385" s="239"/>
      <c r="H385" s="242">
        <v>4</v>
      </c>
      <c r="I385" s="243"/>
      <c r="J385" s="239"/>
      <c r="K385" s="239"/>
      <c r="L385" s="244"/>
      <c r="M385" s="245"/>
      <c r="N385" s="246"/>
      <c r="O385" s="246"/>
      <c r="P385" s="246"/>
      <c r="Q385" s="246"/>
      <c r="R385" s="246"/>
      <c r="S385" s="246"/>
      <c r="T385" s="247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8" t="s">
        <v>125</v>
      </c>
      <c r="AU385" s="248" t="s">
        <v>85</v>
      </c>
      <c r="AV385" s="14" t="s">
        <v>85</v>
      </c>
      <c r="AW385" s="14" t="s">
        <v>32</v>
      </c>
      <c r="AX385" s="14" t="s">
        <v>83</v>
      </c>
      <c r="AY385" s="248" t="s">
        <v>117</v>
      </c>
    </row>
    <row r="386" s="2" customFormat="1" ht="16.5" customHeight="1">
      <c r="A386" s="39"/>
      <c r="B386" s="40"/>
      <c r="C386" s="271" t="s">
        <v>551</v>
      </c>
      <c r="D386" s="271" t="s">
        <v>348</v>
      </c>
      <c r="E386" s="272" t="s">
        <v>552</v>
      </c>
      <c r="F386" s="273" t="s">
        <v>553</v>
      </c>
      <c r="G386" s="274" t="s">
        <v>356</v>
      </c>
      <c r="H386" s="275">
        <v>4</v>
      </c>
      <c r="I386" s="276"/>
      <c r="J386" s="275">
        <f>ROUND(I386*H386,2)</f>
        <v>0</v>
      </c>
      <c r="K386" s="273" t="s">
        <v>131</v>
      </c>
      <c r="L386" s="277"/>
      <c r="M386" s="278" t="s">
        <v>1</v>
      </c>
      <c r="N386" s="279" t="s">
        <v>40</v>
      </c>
      <c r="O386" s="92"/>
      <c r="P386" s="223">
        <f>O386*H386</f>
        <v>0</v>
      </c>
      <c r="Q386" s="223">
        <v>0.00054000000000000001</v>
      </c>
      <c r="R386" s="223">
        <f>Q386*H386</f>
        <v>0.00216</v>
      </c>
      <c r="S386" s="223">
        <v>0</v>
      </c>
      <c r="T386" s="224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25" t="s">
        <v>162</v>
      </c>
      <c r="AT386" s="225" t="s">
        <v>348</v>
      </c>
      <c r="AU386" s="225" t="s">
        <v>85</v>
      </c>
      <c r="AY386" s="18" t="s">
        <v>117</v>
      </c>
      <c r="BE386" s="226">
        <f>IF(N386="základní",J386,0)</f>
        <v>0</v>
      </c>
      <c r="BF386" s="226">
        <f>IF(N386="snížená",J386,0)</f>
        <v>0</v>
      </c>
      <c r="BG386" s="226">
        <f>IF(N386="zákl. přenesená",J386,0)</f>
        <v>0</v>
      </c>
      <c r="BH386" s="226">
        <f>IF(N386="sníž. přenesená",J386,0)</f>
        <v>0</v>
      </c>
      <c r="BI386" s="226">
        <f>IF(N386="nulová",J386,0)</f>
        <v>0</v>
      </c>
      <c r="BJ386" s="18" t="s">
        <v>83</v>
      </c>
      <c r="BK386" s="226">
        <f>ROUND(I386*H386,2)</f>
        <v>0</v>
      </c>
      <c r="BL386" s="18" t="s">
        <v>123</v>
      </c>
      <c r="BM386" s="225" t="s">
        <v>554</v>
      </c>
    </row>
    <row r="387" s="14" customFormat="1">
      <c r="A387" s="14"/>
      <c r="B387" s="238"/>
      <c r="C387" s="239"/>
      <c r="D387" s="229" t="s">
        <v>125</v>
      </c>
      <c r="E387" s="240" t="s">
        <v>1</v>
      </c>
      <c r="F387" s="241" t="s">
        <v>546</v>
      </c>
      <c r="G387" s="239"/>
      <c r="H387" s="242">
        <v>4</v>
      </c>
      <c r="I387" s="243"/>
      <c r="J387" s="239"/>
      <c r="K387" s="239"/>
      <c r="L387" s="244"/>
      <c r="M387" s="245"/>
      <c r="N387" s="246"/>
      <c r="O387" s="246"/>
      <c r="P387" s="246"/>
      <c r="Q387" s="246"/>
      <c r="R387" s="246"/>
      <c r="S387" s="246"/>
      <c r="T387" s="247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8" t="s">
        <v>125</v>
      </c>
      <c r="AU387" s="248" t="s">
        <v>85</v>
      </c>
      <c r="AV387" s="14" t="s">
        <v>85</v>
      </c>
      <c r="AW387" s="14" t="s">
        <v>32</v>
      </c>
      <c r="AX387" s="14" t="s">
        <v>83</v>
      </c>
      <c r="AY387" s="248" t="s">
        <v>117</v>
      </c>
    </row>
    <row r="388" s="2" customFormat="1" ht="21.75" customHeight="1">
      <c r="A388" s="39"/>
      <c r="B388" s="40"/>
      <c r="C388" s="271" t="s">
        <v>555</v>
      </c>
      <c r="D388" s="271" t="s">
        <v>348</v>
      </c>
      <c r="E388" s="272" t="s">
        <v>556</v>
      </c>
      <c r="F388" s="273" t="s">
        <v>557</v>
      </c>
      <c r="G388" s="274" t="s">
        <v>356</v>
      </c>
      <c r="H388" s="275">
        <v>10</v>
      </c>
      <c r="I388" s="276"/>
      <c r="J388" s="275">
        <f>ROUND(I388*H388,2)</f>
        <v>0</v>
      </c>
      <c r="K388" s="273" t="s">
        <v>131</v>
      </c>
      <c r="L388" s="277"/>
      <c r="M388" s="278" t="s">
        <v>1</v>
      </c>
      <c r="N388" s="279" t="s">
        <v>40</v>
      </c>
      <c r="O388" s="92"/>
      <c r="P388" s="223">
        <f>O388*H388</f>
        <v>0</v>
      </c>
      <c r="Q388" s="223">
        <v>0.00058</v>
      </c>
      <c r="R388" s="223">
        <f>Q388*H388</f>
        <v>0.0057999999999999996</v>
      </c>
      <c r="S388" s="223">
        <v>0</v>
      </c>
      <c r="T388" s="224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25" t="s">
        <v>162</v>
      </c>
      <c r="AT388" s="225" t="s">
        <v>348</v>
      </c>
      <c r="AU388" s="225" t="s">
        <v>85</v>
      </c>
      <c r="AY388" s="18" t="s">
        <v>117</v>
      </c>
      <c r="BE388" s="226">
        <f>IF(N388="základní",J388,0)</f>
        <v>0</v>
      </c>
      <c r="BF388" s="226">
        <f>IF(N388="snížená",J388,0)</f>
        <v>0</v>
      </c>
      <c r="BG388" s="226">
        <f>IF(N388="zákl. přenesená",J388,0)</f>
        <v>0</v>
      </c>
      <c r="BH388" s="226">
        <f>IF(N388="sníž. přenesená",J388,0)</f>
        <v>0</v>
      </c>
      <c r="BI388" s="226">
        <f>IF(N388="nulová",J388,0)</f>
        <v>0</v>
      </c>
      <c r="BJ388" s="18" t="s">
        <v>83</v>
      </c>
      <c r="BK388" s="226">
        <f>ROUND(I388*H388,2)</f>
        <v>0</v>
      </c>
      <c r="BL388" s="18" t="s">
        <v>123</v>
      </c>
      <c r="BM388" s="225" t="s">
        <v>558</v>
      </c>
    </row>
    <row r="389" s="13" customFormat="1">
      <c r="A389" s="13"/>
      <c r="B389" s="227"/>
      <c r="C389" s="228"/>
      <c r="D389" s="229" t="s">
        <v>125</v>
      </c>
      <c r="E389" s="230" t="s">
        <v>1</v>
      </c>
      <c r="F389" s="231" t="s">
        <v>559</v>
      </c>
      <c r="G389" s="228"/>
      <c r="H389" s="230" t="s">
        <v>1</v>
      </c>
      <c r="I389" s="232"/>
      <c r="J389" s="228"/>
      <c r="K389" s="228"/>
      <c r="L389" s="233"/>
      <c r="M389" s="234"/>
      <c r="N389" s="235"/>
      <c r="O389" s="235"/>
      <c r="P389" s="235"/>
      <c r="Q389" s="235"/>
      <c r="R389" s="235"/>
      <c r="S389" s="235"/>
      <c r="T389" s="236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7" t="s">
        <v>125</v>
      </c>
      <c r="AU389" s="237" t="s">
        <v>85</v>
      </c>
      <c r="AV389" s="13" t="s">
        <v>83</v>
      </c>
      <c r="AW389" s="13" t="s">
        <v>32</v>
      </c>
      <c r="AX389" s="13" t="s">
        <v>75</v>
      </c>
      <c r="AY389" s="237" t="s">
        <v>117</v>
      </c>
    </row>
    <row r="390" s="14" customFormat="1">
      <c r="A390" s="14"/>
      <c r="B390" s="238"/>
      <c r="C390" s="239"/>
      <c r="D390" s="229" t="s">
        <v>125</v>
      </c>
      <c r="E390" s="240" t="s">
        <v>1</v>
      </c>
      <c r="F390" s="241" t="s">
        <v>560</v>
      </c>
      <c r="G390" s="239"/>
      <c r="H390" s="242">
        <v>10</v>
      </c>
      <c r="I390" s="243"/>
      <c r="J390" s="239"/>
      <c r="K390" s="239"/>
      <c r="L390" s="244"/>
      <c r="M390" s="245"/>
      <c r="N390" s="246"/>
      <c r="O390" s="246"/>
      <c r="P390" s="246"/>
      <c r="Q390" s="246"/>
      <c r="R390" s="246"/>
      <c r="S390" s="246"/>
      <c r="T390" s="247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8" t="s">
        <v>125</v>
      </c>
      <c r="AU390" s="248" t="s">
        <v>85</v>
      </c>
      <c r="AV390" s="14" t="s">
        <v>85</v>
      </c>
      <c r="AW390" s="14" t="s">
        <v>32</v>
      </c>
      <c r="AX390" s="14" t="s">
        <v>83</v>
      </c>
      <c r="AY390" s="248" t="s">
        <v>117</v>
      </c>
    </row>
    <row r="391" s="2" customFormat="1" ht="16.5" customHeight="1">
      <c r="A391" s="39"/>
      <c r="B391" s="40"/>
      <c r="C391" s="271" t="s">
        <v>561</v>
      </c>
      <c r="D391" s="271" t="s">
        <v>348</v>
      </c>
      <c r="E391" s="272" t="s">
        <v>562</v>
      </c>
      <c r="F391" s="273" t="s">
        <v>563</v>
      </c>
      <c r="G391" s="274" t="s">
        <v>356</v>
      </c>
      <c r="H391" s="275">
        <v>2</v>
      </c>
      <c r="I391" s="276"/>
      <c r="J391" s="275">
        <f>ROUND(I391*H391,2)</f>
        <v>0</v>
      </c>
      <c r="K391" s="273" t="s">
        <v>131</v>
      </c>
      <c r="L391" s="277"/>
      <c r="M391" s="278" t="s">
        <v>1</v>
      </c>
      <c r="N391" s="279" t="s">
        <v>40</v>
      </c>
      <c r="O391" s="92"/>
      <c r="P391" s="223">
        <f>O391*H391</f>
        <v>0</v>
      </c>
      <c r="Q391" s="223">
        <v>0.00050000000000000001</v>
      </c>
      <c r="R391" s="223">
        <f>Q391*H391</f>
        <v>0.001</v>
      </c>
      <c r="S391" s="223">
        <v>0</v>
      </c>
      <c r="T391" s="224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25" t="s">
        <v>162</v>
      </c>
      <c r="AT391" s="225" t="s">
        <v>348</v>
      </c>
      <c r="AU391" s="225" t="s">
        <v>85</v>
      </c>
      <c r="AY391" s="18" t="s">
        <v>117</v>
      </c>
      <c r="BE391" s="226">
        <f>IF(N391="základní",J391,0)</f>
        <v>0</v>
      </c>
      <c r="BF391" s="226">
        <f>IF(N391="snížená",J391,0)</f>
        <v>0</v>
      </c>
      <c r="BG391" s="226">
        <f>IF(N391="zákl. přenesená",J391,0)</f>
        <v>0</v>
      </c>
      <c r="BH391" s="226">
        <f>IF(N391="sníž. přenesená",J391,0)</f>
        <v>0</v>
      </c>
      <c r="BI391" s="226">
        <f>IF(N391="nulová",J391,0)</f>
        <v>0</v>
      </c>
      <c r="BJ391" s="18" t="s">
        <v>83</v>
      </c>
      <c r="BK391" s="226">
        <f>ROUND(I391*H391,2)</f>
        <v>0</v>
      </c>
      <c r="BL391" s="18" t="s">
        <v>123</v>
      </c>
      <c r="BM391" s="225" t="s">
        <v>564</v>
      </c>
    </row>
    <row r="392" s="13" customFormat="1">
      <c r="A392" s="13"/>
      <c r="B392" s="227"/>
      <c r="C392" s="228"/>
      <c r="D392" s="229" t="s">
        <v>125</v>
      </c>
      <c r="E392" s="230" t="s">
        <v>1</v>
      </c>
      <c r="F392" s="231" t="s">
        <v>565</v>
      </c>
      <c r="G392" s="228"/>
      <c r="H392" s="230" t="s">
        <v>1</v>
      </c>
      <c r="I392" s="232"/>
      <c r="J392" s="228"/>
      <c r="K392" s="228"/>
      <c r="L392" s="233"/>
      <c r="M392" s="234"/>
      <c r="N392" s="235"/>
      <c r="O392" s="235"/>
      <c r="P392" s="235"/>
      <c r="Q392" s="235"/>
      <c r="R392" s="235"/>
      <c r="S392" s="235"/>
      <c r="T392" s="236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7" t="s">
        <v>125</v>
      </c>
      <c r="AU392" s="237" t="s">
        <v>85</v>
      </c>
      <c r="AV392" s="13" t="s">
        <v>83</v>
      </c>
      <c r="AW392" s="13" t="s">
        <v>32</v>
      </c>
      <c r="AX392" s="13" t="s">
        <v>75</v>
      </c>
      <c r="AY392" s="237" t="s">
        <v>117</v>
      </c>
    </row>
    <row r="393" s="14" customFormat="1">
      <c r="A393" s="14"/>
      <c r="B393" s="238"/>
      <c r="C393" s="239"/>
      <c r="D393" s="229" t="s">
        <v>125</v>
      </c>
      <c r="E393" s="240" t="s">
        <v>1</v>
      </c>
      <c r="F393" s="241" t="s">
        <v>188</v>
      </c>
      <c r="G393" s="239"/>
      <c r="H393" s="242">
        <v>2</v>
      </c>
      <c r="I393" s="243"/>
      <c r="J393" s="239"/>
      <c r="K393" s="239"/>
      <c r="L393" s="244"/>
      <c r="M393" s="245"/>
      <c r="N393" s="246"/>
      <c r="O393" s="246"/>
      <c r="P393" s="246"/>
      <c r="Q393" s="246"/>
      <c r="R393" s="246"/>
      <c r="S393" s="246"/>
      <c r="T393" s="247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48" t="s">
        <v>125</v>
      </c>
      <c r="AU393" s="248" t="s">
        <v>85</v>
      </c>
      <c r="AV393" s="14" t="s">
        <v>85</v>
      </c>
      <c r="AW393" s="14" t="s">
        <v>32</v>
      </c>
      <c r="AX393" s="14" t="s">
        <v>83</v>
      </c>
      <c r="AY393" s="248" t="s">
        <v>117</v>
      </c>
    </row>
    <row r="394" s="2" customFormat="1" ht="24.15" customHeight="1">
      <c r="A394" s="39"/>
      <c r="B394" s="40"/>
      <c r="C394" s="215" t="s">
        <v>566</v>
      </c>
      <c r="D394" s="215" t="s">
        <v>119</v>
      </c>
      <c r="E394" s="216" t="s">
        <v>567</v>
      </c>
      <c r="F394" s="217" t="s">
        <v>568</v>
      </c>
      <c r="G394" s="218" t="s">
        <v>356</v>
      </c>
      <c r="H394" s="219">
        <v>10</v>
      </c>
      <c r="I394" s="220"/>
      <c r="J394" s="219">
        <f>ROUND(I394*H394,2)</f>
        <v>0</v>
      </c>
      <c r="K394" s="217" t="s">
        <v>131</v>
      </c>
      <c r="L394" s="45"/>
      <c r="M394" s="221" t="s">
        <v>1</v>
      </c>
      <c r="N394" s="222" t="s">
        <v>40</v>
      </c>
      <c r="O394" s="92"/>
      <c r="P394" s="223">
        <f>O394*H394</f>
        <v>0</v>
      </c>
      <c r="Q394" s="223">
        <v>6.9999999999999994E-05</v>
      </c>
      <c r="R394" s="223">
        <f>Q394*H394</f>
        <v>0.00069999999999999988</v>
      </c>
      <c r="S394" s="223">
        <v>0</v>
      </c>
      <c r="T394" s="224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25" t="s">
        <v>123</v>
      </c>
      <c r="AT394" s="225" t="s">
        <v>119</v>
      </c>
      <c r="AU394" s="225" t="s">
        <v>85</v>
      </c>
      <c r="AY394" s="18" t="s">
        <v>117</v>
      </c>
      <c r="BE394" s="226">
        <f>IF(N394="základní",J394,0)</f>
        <v>0</v>
      </c>
      <c r="BF394" s="226">
        <f>IF(N394="snížená",J394,0)</f>
        <v>0</v>
      </c>
      <c r="BG394" s="226">
        <f>IF(N394="zákl. přenesená",J394,0)</f>
        <v>0</v>
      </c>
      <c r="BH394" s="226">
        <f>IF(N394="sníž. přenesená",J394,0)</f>
        <v>0</v>
      </c>
      <c r="BI394" s="226">
        <f>IF(N394="nulová",J394,0)</f>
        <v>0</v>
      </c>
      <c r="BJ394" s="18" t="s">
        <v>83</v>
      </c>
      <c r="BK394" s="226">
        <f>ROUND(I394*H394,2)</f>
        <v>0</v>
      </c>
      <c r="BL394" s="18" t="s">
        <v>123</v>
      </c>
      <c r="BM394" s="225" t="s">
        <v>569</v>
      </c>
    </row>
    <row r="395" s="13" customFormat="1">
      <c r="A395" s="13"/>
      <c r="B395" s="227"/>
      <c r="C395" s="228"/>
      <c r="D395" s="229" t="s">
        <v>125</v>
      </c>
      <c r="E395" s="230" t="s">
        <v>1</v>
      </c>
      <c r="F395" s="231" t="s">
        <v>559</v>
      </c>
      <c r="G395" s="228"/>
      <c r="H395" s="230" t="s">
        <v>1</v>
      </c>
      <c r="I395" s="232"/>
      <c r="J395" s="228"/>
      <c r="K395" s="228"/>
      <c r="L395" s="233"/>
      <c r="M395" s="234"/>
      <c r="N395" s="235"/>
      <c r="O395" s="235"/>
      <c r="P395" s="235"/>
      <c r="Q395" s="235"/>
      <c r="R395" s="235"/>
      <c r="S395" s="235"/>
      <c r="T395" s="236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7" t="s">
        <v>125</v>
      </c>
      <c r="AU395" s="237" t="s">
        <v>85</v>
      </c>
      <c r="AV395" s="13" t="s">
        <v>83</v>
      </c>
      <c r="AW395" s="13" t="s">
        <v>32</v>
      </c>
      <c r="AX395" s="13" t="s">
        <v>75</v>
      </c>
      <c r="AY395" s="237" t="s">
        <v>117</v>
      </c>
    </row>
    <row r="396" s="14" customFormat="1">
      <c r="A396" s="14"/>
      <c r="B396" s="238"/>
      <c r="C396" s="239"/>
      <c r="D396" s="229" t="s">
        <v>125</v>
      </c>
      <c r="E396" s="240" t="s">
        <v>1</v>
      </c>
      <c r="F396" s="241" t="s">
        <v>560</v>
      </c>
      <c r="G396" s="239"/>
      <c r="H396" s="242">
        <v>10</v>
      </c>
      <c r="I396" s="243"/>
      <c r="J396" s="239"/>
      <c r="K396" s="239"/>
      <c r="L396" s="244"/>
      <c r="M396" s="245"/>
      <c r="N396" s="246"/>
      <c r="O396" s="246"/>
      <c r="P396" s="246"/>
      <c r="Q396" s="246"/>
      <c r="R396" s="246"/>
      <c r="S396" s="246"/>
      <c r="T396" s="247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8" t="s">
        <v>125</v>
      </c>
      <c r="AU396" s="248" t="s">
        <v>85</v>
      </c>
      <c r="AV396" s="14" t="s">
        <v>85</v>
      </c>
      <c r="AW396" s="14" t="s">
        <v>32</v>
      </c>
      <c r="AX396" s="14" t="s">
        <v>83</v>
      </c>
      <c r="AY396" s="248" t="s">
        <v>117</v>
      </c>
    </row>
    <row r="397" s="2" customFormat="1" ht="24.15" customHeight="1">
      <c r="A397" s="39"/>
      <c r="B397" s="40"/>
      <c r="C397" s="271" t="s">
        <v>570</v>
      </c>
      <c r="D397" s="271" t="s">
        <v>348</v>
      </c>
      <c r="E397" s="272" t="s">
        <v>571</v>
      </c>
      <c r="F397" s="273" t="s">
        <v>572</v>
      </c>
      <c r="G397" s="274" t="s">
        <v>356</v>
      </c>
      <c r="H397" s="275">
        <v>10</v>
      </c>
      <c r="I397" s="276"/>
      <c r="J397" s="275">
        <f>ROUND(I397*H397,2)</f>
        <v>0</v>
      </c>
      <c r="K397" s="273" t="s">
        <v>1</v>
      </c>
      <c r="L397" s="277"/>
      <c r="M397" s="278" t="s">
        <v>1</v>
      </c>
      <c r="N397" s="279" t="s">
        <v>40</v>
      </c>
      <c r="O397" s="92"/>
      <c r="P397" s="223">
        <f>O397*H397</f>
        <v>0</v>
      </c>
      <c r="Q397" s="223">
        <v>0.019</v>
      </c>
      <c r="R397" s="223">
        <f>Q397*H397</f>
        <v>0.19</v>
      </c>
      <c r="S397" s="223">
        <v>0</v>
      </c>
      <c r="T397" s="224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25" t="s">
        <v>162</v>
      </c>
      <c r="AT397" s="225" t="s">
        <v>348</v>
      </c>
      <c r="AU397" s="225" t="s">
        <v>85</v>
      </c>
      <c r="AY397" s="18" t="s">
        <v>117</v>
      </c>
      <c r="BE397" s="226">
        <f>IF(N397="základní",J397,0)</f>
        <v>0</v>
      </c>
      <c r="BF397" s="226">
        <f>IF(N397="snížená",J397,0)</f>
        <v>0</v>
      </c>
      <c r="BG397" s="226">
        <f>IF(N397="zákl. přenesená",J397,0)</f>
        <v>0</v>
      </c>
      <c r="BH397" s="226">
        <f>IF(N397="sníž. přenesená",J397,0)</f>
        <v>0</v>
      </c>
      <c r="BI397" s="226">
        <f>IF(N397="nulová",J397,0)</f>
        <v>0</v>
      </c>
      <c r="BJ397" s="18" t="s">
        <v>83</v>
      </c>
      <c r="BK397" s="226">
        <f>ROUND(I397*H397,2)</f>
        <v>0</v>
      </c>
      <c r="BL397" s="18" t="s">
        <v>123</v>
      </c>
      <c r="BM397" s="225" t="s">
        <v>573</v>
      </c>
    </row>
    <row r="398" s="14" customFormat="1">
      <c r="A398" s="14"/>
      <c r="B398" s="238"/>
      <c r="C398" s="239"/>
      <c r="D398" s="229" t="s">
        <v>125</v>
      </c>
      <c r="E398" s="240" t="s">
        <v>1</v>
      </c>
      <c r="F398" s="241" t="s">
        <v>560</v>
      </c>
      <c r="G398" s="239"/>
      <c r="H398" s="242">
        <v>10</v>
      </c>
      <c r="I398" s="243"/>
      <c r="J398" s="239"/>
      <c r="K398" s="239"/>
      <c r="L398" s="244"/>
      <c r="M398" s="245"/>
      <c r="N398" s="246"/>
      <c r="O398" s="246"/>
      <c r="P398" s="246"/>
      <c r="Q398" s="246"/>
      <c r="R398" s="246"/>
      <c r="S398" s="246"/>
      <c r="T398" s="247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8" t="s">
        <v>125</v>
      </c>
      <c r="AU398" s="248" t="s">
        <v>85</v>
      </c>
      <c r="AV398" s="14" t="s">
        <v>85</v>
      </c>
      <c r="AW398" s="14" t="s">
        <v>32</v>
      </c>
      <c r="AX398" s="14" t="s">
        <v>83</v>
      </c>
      <c r="AY398" s="248" t="s">
        <v>117</v>
      </c>
    </row>
    <row r="399" s="2" customFormat="1" ht="33" customHeight="1">
      <c r="A399" s="39"/>
      <c r="B399" s="40"/>
      <c r="C399" s="215" t="s">
        <v>574</v>
      </c>
      <c r="D399" s="215" t="s">
        <v>119</v>
      </c>
      <c r="E399" s="216" t="s">
        <v>575</v>
      </c>
      <c r="F399" s="217" t="s">
        <v>576</v>
      </c>
      <c r="G399" s="218" t="s">
        <v>356</v>
      </c>
      <c r="H399" s="219">
        <v>14</v>
      </c>
      <c r="I399" s="220"/>
      <c r="J399" s="219">
        <f>ROUND(I399*H399,2)</f>
        <v>0</v>
      </c>
      <c r="K399" s="217" t="s">
        <v>131</v>
      </c>
      <c r="L399" s="45"/>
      <c r="M399" s="221" t="s">
        <v>1</v>
      </c>
      <c r="N399" s="222" t="s">
        <v>40</v>
      </c>
      <c r="O399" s="92"/>
      <c r="P399" s="223">
        <f>O399*H399</f>
        <v>0</v>
      </c>
      <c r="Q399" s="223">
        <v>1.0000000000000001E-05</v>
      </c>
      <c r="R399" s="223">
        <f>Q399*H399</f>
        <v>0.00014000000000000002</v>
      </c>
      <c r="S399" s="223">
        <v>0</v>
      </c>
      <c r="T399" s="224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25" t="s">
        <v>123</v>
      </c>
      <c r="AT399" s="225" t="s">
        <v>119</v>
      </c>
      <c r="AU399" s="225" t="s">
        <v>85</v>
      </c>
      <c r="AY399" s="18" t="s">
        <v>117</v>
      </c>
      <c r="BE399" s="226">
        <f>IF(N399="základní",J399,0)</f>
        <v>0</v>
      </c>
      <c r="BF399" s="226">
        <f>IF(N399="snížená",J399,0)</f>
        <v>0</v>
      </c>
      <c r="BG399" s="226">
        <f>IF(N399="zákl. přenesená",J399,0)</f>
        <v>0</v>
      </c>
      <c r="BH399" s="226">
        <f>IF(N399="sníž. přenesená",J399,0)</f>
        <v>0</v>
      </c>
      <c r="BI399" s="226">
        <f>IF(N399="nulová",J399,0)</f>
        <v>0</v>
      </c>
      <c r="BJ399" s="18" t="s">
        <v>83</v>
      </c>
      <c r="BK399" s="226">
        <f>ROUND(I399*H399,2)</f>
        <v>0</v>
      </c>
      <c r="BL399" s="18" t="s">
        <v>123</v>
      </c>
      <c r="BM399" s="225" t="s">
        <v>577</v>
      </c>
    </row>
    <row r="400" s="13" customFormat="1">
      <c r="A400" s="13"/>
      <c r="B400" s="227"/>
      <c r="C400" s="228"/>
      <c r="D400" s="229" t="s">
        <v>125</v>
      </c>
      <c r="E400" s="230" t="s">
        <v>1</v>
      </c>
      <c r="F400" s="231" t="s">
        <v>517</v>
      </c>
      <c r="G400" s="228"/>
      <c r="H400" s="230" t="s">
        <v>1</v>
      </c>
      <c r="I400" s="232"/>
      <c r="J400" s="228"/>
      <c r="K400" s="228"/>
      <c r="L400" s="233"/>
      <c r="M400" s="234"/>
      <c r="N400" s="235"/>
      <c r="O400" s="235"/>
      <c r="P400" s="235"/>
      <c r="Q400" s="235"/>
      <c r="R400" s="235"/>
      <c r="S400" s="235"/>
      <c r="T400" s="236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7" t="s">
        <v>125</v>
      </c>
      <c r="AU400" s="237" t="s">
        <v>85</v>
      </c>
      <c r="AV400" s="13" t="s">
        <v>83</v>
      </c>
      <c r="AW400" s="13" t="s">
        <v>32</v>
      </c>
      <c r="AX400" s="13" t="s">
        <v>75</v>
      </c>
      <c r="AY400" s="237" t="s">
        <v>117</v>
      </c>
    </row>
    <row r="401" s="14" customFormat="1">
      <c r="A401" s="14"/>
      <c r="B401" s="238"/>
      <c r="C401" s="239"/>
      <c r="D401" s="229" t="s">
        <v>125</v>
      </c>
      <c r="E401" s="240" t="s">
        <v>1</v>
      </c>
      <c r="F401" s="241" t="s">
        <v>578</v>
      </c>
      <c r="G401" s="239"/>
      <c r="H401" s="242">
        <v>14</v>
      </c>
      <c r="I401" s="243"/>
      <c r="J401" s="239"/>
      <c r="K401" s="239"/>
      <c r="L401" s="244"/>
      <c r="M401" s="245"/>
      <c r="N401" s="246"/>
      <c r="O401" s="246"/>
      <c r="P401" s="246"/>
      <c r="Q401" s="246"/>
      <c r="R401" s="246"/>
      <c r="S401" s="246"/>
      <c r="T401" s="247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8" t="s">
        <v>125</v>
      </c>
      <c r="AU401" s="248" t="s">
        <v>85</v>
      </c>
      <c r="AV401" s="14" t="s">
        <v>85</v>
      </c>
      <c r="AW401" s="14" t="s">
        <v>32</v>
      </c>
      <c r="AX401" s="14" t="s">
        <v>83</v>
      </c>
      <c r="AY401" s="248" t="s">
        <v>117</v>
      </c>
    </row>
    <row r="402" s="2" customFormat="1" ht="16.5" customHeight="1">
      <c r="A402" s="39"/>
      <c r="B402" s="40"/>
      <c r="C402" s="271" t="s">
        <v>579</v>
      </c>
      <c r="D402" s="271" t="s">
        <v>348</v>
      </c>
      <c r="E402" s="272" t="s">
        <v>580</v>
      </c>
      <c r="F402" s="273" t="s">
        <v>581</v>
      </c>
      <c r="G402" s="274" t="s">
        <v>356</v>
      </c>
      <c r="H402" s="275">
        <v>3</v>
      </c>
      <c r="I402" s="276"/>
      <c r="J402" s="275">
        <f>ROUND(I402*H402,2)</f>
        <v>0</v>
      </c>
      <c r="K402" s="273" t="s">
        <v>131</v>
      </c>
      <c r="L402" s="277"/>
      <c r="M402" s="278" t="s">
        <v>1</v>
      </c>
      <c r="N402" s="279" t="s">
        <v>40</v>
      </c>
      <c r="O402" s="92"/>
      <c r="P402" s="223">
        <f>O402*H402</f>
        <v>0</v>
      </c>
      <c r="Q402" s="223">
        <v>0.0011000000000000001</v>
      </c>
      <c r="R402" s="223">
        <f>Q402*H402</f>
        <v>0.0033</v>
      </c>
      <c r="S402" s="223">
        <v>0</v>
      </c>
      <c r="T402" s="224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25" t="s">
        <v>162</v>
      </c>
      <c r="AT402" s="225" t="s">
        <v>348</v>
      </c>
      <c r="AU402" s="225" t="s">
        <v>85</v>
      </c>
      <c r="AY402" s="18" t="s">
        <v>117</v>
      </c>
      <c r="BE402" s="226">
        <f>IF(N402="základní",J402,0)</f>
        <v>0</v>
      </c>
      <c r="BF402" s="226">
        <f>IF(N402="snížená",J402,0)</f>
        <v>0</v>
      </c>
      <c r="BG402" s="226">
        <f>IF(N402="zákl. přenesená",J402,0)</f>
        <v>0</v>
      </c>
      <c r="BH402" s="226">
        <f>IF(N402="sníž. přenesená",J402,0)</f>
        <v>0</v>
      </c>
      <c r="BI402" s="226">
        <f>IF(N402="nulová",J402,0)</f>
        <v>0</v>
      </c>
      <c r="BJ402" s="18" t="s">
        <v>83</v>
      </c>
      <c r="BK402" s="226">
        <f>ROUND(I402*H402,2)</f>
        <v>0</v>
      </c>
      <c r="BL402" s="18" t="s">
        <v>123</v>
      </c>
      <c r="BM402" s="225" t="s">
        <v>582</v>
      </c>
    </row>
    <row r="403" s="14" customFormat="1">
      <c r="A403" s="14"/>
      <c r="B403" s="238"/>
      <c r="C403" s="239"/>
      <c r="D403" s="229" t="s">
        <v>125</v>
      </c>
      <c r="E403" s="240" t="s">
        <v>1</v>
      </c>
      <c r="F403" s="241" t="s">
        <v>454</v>
      </c>
      <c r="G403" s="239"/>
      <c r="H403" s="242">
        <v>3</v>
      </c>
      <c r="I403" s="243"/>
      <c r="J403" s="239"/>
      <c r="K403" s="239"/>
      <c r="L403" s="244"/>
      <c r="M403" s="245"/>
      <c r="N403" s="246"/>
      <c r="O403" s="246"/>
      <c r="P403" s="246"/>
      <c r="Q403" s="246"/>
      <c r="R403" s="246"/>
      <c r="S403" s="246"/>
      <c r="T403" s="247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8" t="s">
        <v>125</v>
      </c>
      <c r="AU403" s="248" t="s">
        <v>85</v>
      </c>
      <c r="AV403" s="14" t="s">
        <v>85</v>
      </c>
      <c r="AW403" s="14" t="s">
        <v>32</v>
      </c>
      <c r="AX403" s="14" t="s">
        <v>83</v>
      </c>
      <c r="AY403" s="248" t="s">
        <v>117</v>
      </c>
    </row>
    <row r="404" s="2" customFormat="1" ht="16.5" customHeight="1">
      <c r="A404" s="39"/>
      <c r="B404" s="40"/>
      <c r="C404" s="271" t="s">
        <v>583</v>
      </c>
      <c r="D404" s="271" t="s">
        <v>348</v>
      </c>
      <c r="E404" s="272" t="s">
        <v>584</v>
      </c>
      <c r="F404" s="273" t="s">
        <v>585</v>
      </c>
      <c r="G404" s="274" t="s">
        <v>356</v>
      </c>
      <c r="H404" s="275">
        <v>3</v>
      </c>
      <c r="I404" s="276"/>
      <c r="J404" s="275">
        <f>ROUND(I404*H404,2)</f>
        <v>0</v>
      </c>
      <c r="K404" s="273" t="s">
        <v>131</v>
      </c>
      <c r="L404" s="277"/>
      <c r="M404" s="278" t="s">
        <v>1</v>
      </c>
      <c r="N404" s="279" t="s">
        <v>40</v>
      </c>
      <c r="O404" s="92"/>
      <c r="P404" s="223">
        <f>O404*H404</f>
        <v>0</v>
      </c>
      <c r="Q404" s="223">
        <v>0.0012099999999999999</v>
      </c>
      <c r="R404" s="223">
        <f>Q404*H404</f>
        <v>0.0036299999999999995</v>
      </c>
      <c r="S404" s="223">
        <v>0</v>
      </c>
      <c r="T404" s="224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25" t="s">
        <v>162</v>
      </c>
      <c r="AT404" s="225" t="s">
        <v>348</v>
      </c>
      <c r="AU404" s="225" t="s">
        <v>85</v>
      </c>
      <c r="AY404" s="18" t="s">
        <v>117</v>
      </c>
      <c r="BE404" s="226">
        <f>IF(N404="základní",J404,0)</f>
        <v>0</v>
      </c>
      <c r="BF404" s="226">
        <f>IF(N404="snížená",J404,0)</f>
        <v>0</v>
      </c>
      <c r="BG404" s="226">
        <f>IF(N404="zákl. přenesená",J404,0)</f>
        <v>0</v>
      </c>
      <c r="BH404" s="226">
        <f>IF(N404="sníž. přenesená",J404,0)</f>
        <v>0</v>
      </c>
      <c r="BI404" s="226">
        <f>IF(N404="nulová",J404,0)</f>
        <v>0</v>
      </c>
      <c r="BJ404" s="18" t="s">
        <v>83</v>
      </c>
      <c r="BK404" s="226">
        <f>ROUND(I404*H404,2)</f>
        <v>0</v>
      </c>
      <c r="BL404" s="18" t="s">
        <v>123</v>
      </c>
      <c r="BM404" s="225" t="s">
        <v>586</v>
      </c>
    </row>
    <row r="405" s="14" customFormat="1">
      <c r="A405" s="14"/>
      <c r="B405" s="238"/>
      <c r="C405" s="239"/>
      <c r="D405" s="229" t="s">
        <v>125</v>
      </c>
      <c r="E405" s="240" t="s">
        <v>1</v>
      </c>
      <c r="F405" s="241" t="s">
        <v>454</v>
      </c>
      <c r="G405" s="239"/>
      <c r="H405" s="242">
        <v>3</v>
      </c>
      <c r="I405" s="243"/>
      <c r="J405" s="239"/>
      <c r="K405" s="239"/>
      <c r="L405" s="244"/>
      <c r="M405" s="245"/>
      <c r="N405" s="246"/>
      <c r="O405" s="246"/>
      <c r="P405" s="246"/>
      <c r="Q405" s="246"/>
      <c r="R405" s="246"/>
      <c r="S405" s="246"/>
      <c r="T405" s="247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8" t="s">
        <v>125</v>
      </c>
      <c r="AU405" s="248" t="s">
        <v>85</v>
      </c>
      <c r="AV405" s="14" t="s">
        <v>85</v>
      </c>
      <c r="AW405" s="14" t="s">
        <v>32</v>
      </c>
      <c r="AX405" s="14" t="s">
        <v>83</v>
      </c>
      <c r="AY405" s="248" t="s">
        <v>117</v>
      </c>
    </row>
    <row r="406" s="2" customFormat="1" ht="16.5" customHeight="1">
      <c r="A406" s="39"/>
      <c r="B406" s="40"/>
      <c r="C406" s="271" t="s">
        <v>587</v>
      </c>
      <c r="D406" s="271" t="s">
        <v>348</v>
      </c>
      <c r="E406" s="272" t="s">
        <v>588</v>
      </c>
      <c r="F406" s="273" t="s">
        <v>589</v>
      </c>
      <c r="G406" s="274" t="s">
        <v>356</v>
      </c>
      <c r="H406" s="275">
        <v>3</v>
      </c>
      <c r="I406" s="276"/>
      <c r="J406" s="275">
        <f>ROUND(I406*H406,2)</f>
        <v>0</v>
      </c>
      <c r="K406" s="273" t="s">
        <v>131</v>
      </c>
      <c r="L406" s="277"/>
      <c r="M406" s="278" t="s">
        <v>1</v>
      </c>
      <c r="N406" s="279" t="s">
        <v>40</v>
      </c>
      <c r="O406" s="92"/>
      <c r="P406" s="223">
        <f>O406*H406</f>
        <v>0</v>
      </c>
      <c r="Q406" s="223">
        <v>0.00125</v>
      </c>
      <c r="R406" s="223">
        <f>Q406*H406</f>
        <v>0.0037499999999999999</v>
      </c>
      <c r="S406" s="223">
        <v>0</v>
      </c>
      <c r="T406" s="224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25" t="s">
        <v>162</v>
      </c>
      <c r="AT406" s="225" t="s">
        <v>348</v>
      </c>
      <c r="AU406" s="225" t="s">
        <v>85</v>
      </c>
      <c r="AY406" s="18" t="s">
        <v>117</v>
      </c>
      <c r="BE406" s="226">
        <f>IF(N406="základní",J406,0)</f>
        <v>0</v>
      </c>
      <c r="BF406" s="226">
        <f>IF(N406="snížená",J406,0)</f>
        <v>0</v>
      </c>
      <c r="BG406" s="226">
        <f>IF(N406="zákl. přenesená",J406,0)</f>
        <v>0</v>
      </c>
      <c r="BH406" s="226">
        <f>IF(N406="sníž. přenesená",J406,0)</f>
        <v>0</v>
      </c>
      <c r="BI406" s="226">
        <f>IF(N406="nulová",J406,0)</f>
        <v>0</v>
      </c>
      <c r="BJ406" s="18" t="s">
        <v>83</v>
      </c>
      <c r="BK406" s="226">
        <f>ROUND(I406*H406,2)</f>
        <v>0</v>
      </c>
      <c r="BL406" s="18" t="s">
        <v>123</v>
      </c>
      <c r="BM406" s="225" t="s">
        <v>590</v>
      </c>
    </row>
    <row r="407" s="14" customFormat="1">
      <c r="A407" s="14"/>
      <c r="B407" s="238"/>
      <c r="C407" s="239"/>
      <c r="D407" s="229" t="s">
        <v>125</v>
      </c>
      <c r="E407" s="240" t="s">
        <v>1</v>
      </c>
      <c r="F407" s="241" t="s">
        <v>454</v>
      </c>
      <c r="G407" s="239"/>
      <c r="H407" s="242">
        <v>3</v>
      </c>
      <c r="I407" s="243"/>
      <c r="J407" s="239"/>
      <c r="K407" s="239"/>
      <c r="L407" s="244"/>
      <c r="M407" s="245"/>
      <c r="N407" s="246"/>
      <c r="O407" s="246"/>
      <c r="P407" s="246"/>
      <c r="Q407" s="246"/>
      <c r="R407" s="246"/>
      <c r="S407" s="246"/>
      <c r="T407" s="247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8" t="s">
        <v>125</v>
      </c>
      <c r="AU407" s="248" t="s">
        <v>85</v>
      </c>
      <c r="AV407" s="14" t="s">
        <v>85</v>
      </c>
      <c r="AW407" s="14" t="s">
        <v>32</v>
      </c>
      <c r="AX407" s="14" t="s">
        <v>83</v>
      </c>
      <c r="AY407" s="248" t="s">
        <v>117</v>
      </c>
    </row>
    <row r="408" s="2" customFormat="1" ht="21.75" customHeight="1">
      <c r="A408" s="39"/>
      <c r="B408" s="40"/>
      <c r="C408" s="271" t="s">
        <v>591</v>
      </c>
      <c r="D408" s="271" t="s">
        <v>348</v>
      </c>
      <c r="E408" s="272" t="s">
        <v>592</v>
      </c>
      <c r="F408" s="273" t="s">
        <v>593</v>
      </c>
      <c r="G408" s="274" t="s">
        <v>356</v>
      </c>
      <c r="H408" s="275">
        <v>2</v>
      </c>
      <c r="I408" s="276"/>
      <c r="J408" s="275">
        <f>ROUND(I408*H408,2)</f>
        <v>0</v>
      </c>
      <c r="K408" s="273" t="s">
        <v>131</v>
      </c>
      <c r="L408" s="277"/>
      <c r="M408" s="278" t="s">
        <v>1</v>
      </c>
      <c r="N408" s="279" t="s">
        <v>40</v>
      </c>
      <c r="O408" s="92"/>
      <c r="P408" s="223">
        <f>O408*H408</f>
        <v>0</v>
      </c>
      <c r="Q408" s="223">
        <v>0.0017600000000000001</v>
      </c>
      <c r="R408" s="223">
        <f>Q408*H408</f>
        <v>0.0035200000000000001</v>
      </c>
      <c r="S408" s="223">
        <v>0</v>
      </c>
      <c r="T408" s="224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25" t="s">
        <v>162</v>
      </c>
      <c r="AT408" s="225" t="s">
        <v>348</v>
      </c>
      <c r="AU408" s="225" t="s">
        <v>85</v>
      </c>
      <c r="AY408" s="18" t="s">
        <v>117</v>
      </c>
      <c r="BE408" s="226">
        <f>IF(N408="základní",J408,0)</f>
        <v>0</v>
      </c>
      <c r="BF408" s="226">
        <f>IF(N408="snížená",J408,0)</f>
        <v>0</v>
      </c>
      <c r="BG408" s="226">
        <f>IF(N408="zákl. přenesená",J408,0)</f>
        <v>0</v>
      </c>
      <c r="BH408" s="226">
        <f>IF(N408="sníž. přenesená",J408,0)</f>
        <v>0</v>
      </c>
      <c r="BI408" s="226">
        <f>IF(N408="nulová",J408,0)</f>
        <v>0</v>
      </c>
      <c r="BJ408" s="18" t="s">
        <v>83</v>
      </c>
      <c r="BK408" s="226">
        <f>ROUND(I408*H408,2)</f>
        <v>0</v>
      </c>
      <c r="BL408" s="18" t="s">
        <v>123</v>
      </c>
      <c r="BM408" s="225" t="s">
        <v>594</v>
      </c>
    </row>
    <row r="409" s="13" customFormat="1">
      <c r="A409" s="13"/>
      <c r="B409" s="227"/>
      <c r="C409" s="228"/>
      <c r="D409" s="229" t="s">
        <v>125</v>
      </c>
      <c r="E409" s="230" t="s">
        <v>1</v>
      </c>
      <c r="F409" s="231" t="s">
        <v>559</v>
      </c>
      <c r="G409" s="228"/>
      <c r="H409" s="230" t="s">
        <v>1</v>
      </c>
      <c r="I409" s="232"/>
      <c r="J409" s="228"/>
      <c r="K409" s="228"/>
      <c r="L409" s="233"/>
      <c r="M409" s="234"/>
      <c r="N409" s="235"/>
      <c r="O409" s="235"/>
      <c r="P409" s="235"/>
      <c r="Q409" s="235"/>
      <c r="R409" s="235"/>
      <c r="S409" s="235"/>
      <c r="T409" s="236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7" t="s">
        <v>125</v>
      </c>
      <c r="AU409" s="237" t="s">
        <v>85</v>
      </c>
      <c r="AV409" s="13" t="s">
        <v>83</v>
      </c>
      <c r="AW409" s="13" t="s">
        <v>32</v>
      </c>
      <c r="AX409" s="13" t="s">
        <v>75</v>
      </c>
      <c r="AY409" s="237" t="s">
        <v>117</v>
      </c>
    </row>
    <row r="410" s="14" customFormat="1">
      <c r="A410" s="14"/>
      <c r="B410" s="238"/>
      <c r="C410" s="239"/>
      <c r="D410" s="229" t="s">
        <v>125</v>
      </c>
      <c r="E410" s="240" t="s">
        <v>1</v>
      </c>
      <c r="F410" s="241" t="s">
        <v>188</v>
      </c>
      <c r="G410" s="239"/>
      <c r="H410" s="242">
        <v>2</v>
      </c>
      <c r="I410" s="243"/>
      <c r="J410" s="239"/>
      <c r="K410" s="239"/>
      <c r="L410" s="244"/>
      <c r="M410" s="245"/>
      <c r="N410" s="246"/>
      <c r="O410" s="246"/>
      <c r="P410" s="246"/>
      <c r="Q410" s="246"/>
      <c r="R410" s="246"/>
      <c r="S410" s="246"/>
      <c r="T410" s="247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8" t="s">
        <v>125</v>
      </c>
      <c r="AU410" s="248" t="s">
        <v>85</v>
      </c>
      <c r="AV410" s="14" t="s">
        <v>85</v>
      </c>
      <c r="AW410" s="14" t="s">
        <v>32</v>
      </c>
      <c r="AX410" s="14" t="s">
        <v>83</v>
      </c>
      <c r="AY410" s="248" t="s">
        <v>117</v>
      </c>
    </row>
    <row r="411" s="2" customFormat="1" ht="16.5" customHeight="1">
      <c r="A411" s="39"/>
      <c r="B411" s="40"/>
      <c r="C411" s="271" t="s">
        <v>595</v>
      </c>
      <c r="D411" s="271" t="s">
        <v>348</v>
      </c>
      <c r="E411" s="272" t="s">
        <v>596</v>
      </c>
      <c r="F411" s="273" t="s">
        <v>597</v>
      </c>
      <c r="G411" s="274" t="s">
        <v>356</v>
      </c>
      <c r="H411" s="275">
        <v>4</v>
      </c>
      <c r="I411" s="276"/>
      <c r="J411" s="275">
        <f>ROUND(I411*H411,2)</f>
        <v>0</v>
      </c>
      <c r="K411" s="273" t="s">
        <v>131</v>
      </c>
      <c r="L411" s="277"/>
      <c r="M411" s="278" t="s">
        <v>1</v>
      </c>
      <c r="N411" s="279" t="s">
        <v>40</v>
      </c>
      <c r="O411" s="92"/>
      <c r="P411" s="223">
        <f>O411*H411</f>
        <v>0</v>
      </c>
      <c r="Q411" s="223">
        <v>0.00059999999999999995</v>
      </c>
      <c r="R411" s="223">
        <f>Q411*H411</f>
        <v>0.0023999999999999998</v>
      </c>
      <c r="S411" s="223">
        <v>0</v>
      </c>
      <c r="T411" s="224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25" t="s">
        <v>162</v>
      </c>
      <c r="AT411" s="225" t="s">
        <v>348</v>
      </c>
      <c r="AU411" s="225" t="s">
        <v>85</v>
      </c>
      <c r="AY411" s="18" t="s">
        <v>117</v>
      </c>
      <c r="BE411" s="226">
        <f>IF(N411="základní",J411,0)</f>
        <v>0</v>
      </c>
      <c r="BF411" s="226">
        <f>IF(N411="snížená",J411,0)</f>
        <v>0</v>
      </c>
      <c r="BG411" s="226">
        <f>IF(N411="zákl. přenesená",J411,0)</f>
        <v>0</v>
      </c>
      <c r="BH411" s="226">
        <f>IF(N411="sníž. přenesená",J411,0)</f>
        <v>0</v>
      </c>
      <c r="BI411" s="226">
        <f>IF(N411="nulová",J411,0)</f>
        <v>0</v>
      </c>
      <c r="BJ411" s="18" t="s">
        <v>83</v>
      </c>
      <c r="BK411" s="226">
        <f>ROUND(I411*H411,2)</f>
        <v>0</v>
      </c>
      <c r="BL411" s="18" t="s">
        <v>123</v>
      </c>
      <c r="BM411" s="225" t="s">
        <v>598</v>
      </c>
    </row>
    <row r="412" s="13" customFormat="1">
      <c r="A412" s="13"/>
      <c r="B412" s="227"/>
      <c r="C412" s="228"/>
      <c r="D412" s="229" t="s">
        <v>125</v>
      </c>
      <c r="E412" s="230" t="s">
        <v>1</v>
      </c>
      <c r="F412" s="231" t="s">
        <v>599</v>
      </c>
      <c r="G412" s="228"/>
      <c r="H412" s="230" t="s">
        <v>1</v>
      </c>
      <c r="I412" s="232"/>
      <c r="J412" s="228"/>
      <c r="K412" s="228"/>
      <c r="L412" s="233"/>
      <c r="M412" s="234"/>
      <c r="N412" s="235"/>
      <c r="O412" s="235"/>
      <c r="P412" s="235"/>
      <c r="Q412" s="235"/>
      <c r="R412" s="235"/>
      <c r="S412" s="235"/>
      <c r="T412" s="236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7" t="s">
        <v>125</v>
      </c>
      <c r="AU412" s="237" t="s">
        <v>85</v>
      </c>
      <c r="AV412" s="13" t="s">
        <v>83</v>
      </c>
      <c r="AW412" s="13" t="s">
        <v>32</v>
      </c>
      <c r="AX412" s="13" t="s">
        <v>75</v>
      </c>
      <c r="AY412" s="237" t="s">
        <v>117</v>
      </c>
    </row>
    <row r="413" s="14" customFormat="1">
      <c r="A413" s="14"/>
      <c r="B413" s="238"/>
      <c r="C413" s="239"/>
      <c r="D413" s="229" t="s">
        <v>125</v>
      </c>
      <c r="E413" s="240" t="s">
        <v>1</v>
      </c>
      <c r="F413" s="241" t="s">
        <v>546</v>
      </c>
      <c r="G413" s="239"/>
      <c r="H413" s="242">
        <v>4</v>
      </c>
      <c r="I413" s="243"/>
      <c r="J413" s="239"/>
      <c r="K413" s="239"/>
      <c r="L413" s="244"/>
      <c r="M413" s="245"/>
      <c r="N413" s="246"/>
      <c r="O413" s="246"/>
      <c r="P413" s="246"/>
      <c r="Q413" s="246"/>
      <c r="R413" s="246"/>
      <c r="S413" s="246"/>
      <c r="T413" s="247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8" t="s">
        <v>125</v>
      </c>
      <c r="AU413" s="248" t="s">
        <v>85</v>
      </c>
      <c r="AV413" s="14" t="s">
        <v>85</v>
      </c>
      <c r="AW413" s="14" t="s">
        <v>32</v>
      </c>
      <c r="AX413" s="14" t="s">
        <v>83</v>
      </c>
      <c r="AY413" s="248" t="s">
        <v>117</v>
      </c>
    </row>
    <row r="414" s="2" customFormat="1" ht="24.15" customHeight="1">
      <c r="A414" s="39"/>
      <c r="B414" s="40"/>
      <c r="C414" s="215" t="s">
        <v>600</v>
      </c>
      <c r="D414" s="215" t="s">
        <v>119</v>
      </c>
      <c r="E414" s="216" t="s">
        <v>601</v>
      </c>
      <c r="F414" s="217" t="s">
        <v>602</v>
      </c>
      <c r="G414" s="218" t="s">
        <v>356</v>
      </c>
      <c r="H414" s="219">
        <v>1</v>
      </c>
      <c r="I414" s="220"/>
      <c r="J414" s="219">
        <f>ROUND(I414*H414,2)</f>
        <v>0</v>
      </c>
      <c r="K414" s="217" t="s">
        <v>131</v>
      </c>
      <c r="L414" s="45"/>
      <c r="M414" s="221" t="s">
        <v>1</v>
      </c>
      <c r="N414" s="222" t="s">
        <v>40</v>
      </c>
      <c r="O414" s="92"/>
      <c r="P414" s="223">
        <f>O414*H414</f>
        <v>0</v>
      </c>
      <c r="Q414" s="223">
        <v>8.0000000000000007E-05</v>
      </c>
      <c r="R414" s="223">
        <f>Q414*H414</f>
        <v>8.0000000000000007E-05</v>
      </c>
      <c r="S414" s="223">
        <v>0</v>
      </c>
      <c r="T414" s="224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25" t="s">
        <v>123</v>
      </c>
      <c r="AT414" s="225" t="s">
        <v>119</v>
      </c>
      <c r="AU414" s="225" t="s">
        <v>85</v>
      </c>
      <c r="AY414" s="18" t="s">
        <v>117</v>
      </c>
      <c r="BE414" s="226">
        <f>IF(N414="základní",J414,0)</f>
        <v>0</v>
      </c>
      <c r="BF414" s="226">
        <f>IF(N414="snížená",J414,0)</f>
        <v>0</v>
      </c>
      <c r="BG414" s="226">
        <f>IF(N414="zákl. přenesená",J414,0)</f>
        <v>0</v>
      </c>
      <c r="BH414" s="226">
        <f>IF(N414="sníž. přenesená",J414,0)</f>
        <v>0</v>
      </c>
      <c r="BI414" s="226">
        <f>IF(N414="nulová",J414,0)</f>
        <v>0</v>
      </c>
      <c r="BJ414" s="18" t="s">
        <v>83</v>
      </c>
      <c r="BK414" s="226">
        <f>ROUND(I414*H414,2)</f>
        <v>0</v>
      </c>
      <c r="BL414" s="18" t="s">
        <v>123</v>
      </c>
      <c r="BM414" s="225" t="s">
        <v>603</v>
      </c>
    </row>
    <row r="415" s="13" customFormat="1">
      <c r="A415" s="13"/>
      <c r="B415" s="227"/>
      <c r="C415" s="228"/>
      <c r="D415" s="229" t="s">
        <v>125</v>
      </c>
      <c r="E415" s="230" t="s">
        <v>1</v>
      </c>
      <c r="F415" s="231" t="s">
        <v>604</v>
      </c>
      <c r="G415" s="228"/>
      <c r="H415" s="230" t="s">
        <v>1</v>
      </c>
      <c r="I415" s="232"/>
      <c r="J415" s="228"/>
      <c r="K415" s="228"/>
      <c r="L415" s="233"/>
      <c r="M415" s="234"/>
      <c r="N415" s="235"/>
      <c r="O415" s="235"/>
      <c r="P415" s="235"/>
      <c r="Q415" s="235"/>
      <c r="R415" s="235"/>
      <c r="S415" s="235"/>
      <c r="T415" s="236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7" t="s">
        <v>125</v>
      </c>
      <c r="AU415" s="237" t="s">
        <v>85</v>
      </c>
      <c r="AV415" s="13" t="s">
        <v>83</v>
      </c>
      <c r="AW415" s="13" t="s">
        <v>32</v>
      </c>
      <c r="AX415" s="13" t="s">
        <v>75</v>
      </c>
      <c r="AY415" s="237" t="s">
        <v>117</v>
      </c>
    </row>
    <row r="416" s="14" customFormat="1">
      <c r="A416" s="14"/>
      <c r="B416" s="238"/>
      <c r="C416" s="239"/>
      <c r="D416" s="229" t="s">
        <v>125</v>
      </c>
      <c r="E416" s="240" t="s">
        <v>1</v>
      </c>
      <c r="F416" s="241" t="s">
        <v>476</v>
      </c>
      <c r="G416" s="239"/>
      <c r="H416" s="242">
        <v>1</v>
      </c>
      <c r="I416" s="243"/>
      <c r="J416" s="239"/>
      <c r="K416" s="239"/>
      <c r="L416" s="244"/>
      <c r="M416" s="245"/>
      <c r="N416" s="246"/>
      <c r="O416" s="246"/>
      <c r="P416" s="246"/>
      <c r="Q416" s="246"/>
      <c r="R416" s="246"/>
      <c r="S416" s="246"/>
      <c r="T416" s="247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8" t="s">
        <v>125</v>
      </c>
      <c r="AU416" s="248" t="s">
        <v>85</v>
      </c>
      <c r="AV416" s="14" t="s">
        <v>85</v>
      </c>
      <c r="AW416" s="14" t="s">
        <v>32</v>
      </c>
      <c r="AX416" s="14" t="s">
        <v>83</v>
      </c>
      <c r="AY416" s="248" t="s">
        <v>117</v>
      </c>
    </row>
    <row r="417" s="2" customFormat="1" ht="21.75" customHeight="1">
      <c r="A417" s="39"/>
      <c r="B417" s="40"/>
      <c r="C417" s="271" t="s">
        <v>605</v>
      </c>
      <c r="D417" s="271" t="s">
        <v>348</v>
      </c>
      <c r="E417" s="272" t="s">
        <v>606</v>
      </c>
      <c r="F417" s="273" t="s">
        <v>607</v>
      </c>
      <c r="G417" s="274" t="s">
        <v>356</v>
      </c>
      <c r="H417" s="275">
        <v>1</v>
      </c>
      <c r="I417" s="276"/>
      <c r="J417" s="275">
        <f>ROUND(I417*H417,2)</f>
        <v>0</v>
      </c>
      <c r="K417" s="273" t="s">
        <v>1</v>
      </c>
      <c r="L417" s="277"/>
      <c r="M417" s="278" t="s">
        <v>1</v>
      </c>
      <c r="N417" s="279" t="s">
        <v>40</v>
      </c>
      <c r="O417" s="92"/>
      <c r="P417" s="223">
        <f>O417*H417</f>
        <v>0</v>
      </c>
      <c r="Q417" s="223">
        <v>0.0089999999999999993</v>
      </c>
      <c r="R417" s="223">
        <f>Q417*H417</f>
        <v>0.0089999999999999993</v>
      </c>
      <c r="S417" s="223">
        <v>0</v>
      </c>
      <c r="T417" s="224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25" t="s">
        <v>162</v>
      </c>
      <c r="AT417" s="225" t="s">
        <v>348</v>
      </c>
      <c r="AU417" s="225" t="s">
        <v>85</v>
      </c>
      <c r="AY417" s="18" t="s">
        <v>117</v>
      </c>
      <c r="BE417" s="226">
        <f>IF(N417="základní",J417,0)</f>
        <v>0</v>
      </c>
      <c r="BF417" s="226">
        <f>IF(N417="snížená",J417,0)</f>
        <v>0</v>
      </c>
      <c r="BG417" s="226">
        <f>IF(N417="zákl. přenesená",J417,0)</f>
        <v>0</v>
      </c>
      <c r="BH417" s="226">
        <f>IF(N417="sníž. přenesená",J417,0)</f>
        <v>0</v>
      </c>
      <c r="BI417" s="226">
        <f>IF(N417="nulová",J417,0)</f>
        <v>0</v>
      </c>
      <c r="BJ417" s="18" t="s">
        <v>83</v>
      </c>
      <c r="BK417" s="226">
        <f>ROUND(I417*H417,2)</f>
        <v>0</v>
      </c>
      <c r="BL417" s="18" t="s">
        <v>123</v>
      </c>
      <c r="BM417" s="225" t="s">
        <v>608</v>
      </c>
    </row>
    <row r="418" s="14" customFormat="1">
      <c r="A418" s="14"/>
      <c r="B418" s="238"/>
      <c r="C418" s="239"/>
      <c r="D418" s="229" t="s">
        <v>125</v>
      </c>
      <c r="E418" s="240" t="s">
        <v>1</v>
      </c>
      <c r="F418" s="241" t="s">
        <v>476</v>
      </c>
      <c r="G418" s="239"/>
      <c r="H418" s="242">
        <v>1</v>
      </c>
      <c r="I418" s="243"/>
      <c r="J418" s="239"/>
      <c r="K418" s="239"/>
      <c r="L418" s="244"/>
      <c r="M418" s="245"/>
      <c r="N418" s="246"/>
      <c r="O418" s="246"/>
      <c r="P418" s="246"/>
      <c r="Q418" s="246"/>
      <c r="R418" s="246"/>
      <c r="S418" s="246"/>
      <c r="T418" s="247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8" t="s">
        <v>125</v>
      </c>
      <c r="AU418" s="248" t="s">
        <v>85</v>
      </c>
      <c r="AV418" s="14" t="s">
        <v>85</v>
      </c>
      <c r="AW418" s="14" t="s">
        <v>32</v>
      </c>
      <c r="AX418" s="14" t="s">
        <v>83</v>
      </c>
      <c r="AY418" s="248" t="s">
        <v>117</v>
      </c>
    </row>
    <row r="419" s="2" customFormat="1" ht="24.15" customHeight="1">
      <c r="A419" s="39"/>
      <c r="B419" s="40"/>
      <c r="C419" s="215" t="s">
        <v>609</v>
      </c>
      <c r="D419" s="215" t="s">
        <v>119</v>
      </c>
      <c r="E419" s="216" t="s">
        <v>610</v>
      </c>
      <c r="F419" s="217" t="s">
        <v>611</v>
      </c>
      <c r="G419" s="218" t="s">
        <v>356</v>
      </c>
      <c r="H419" s="219">
        <v>5</v>
      </c>
      <c r="I419" s="220"/>
      <c r="J419" s="219">
        <f>ROUND(I419*H419,2)</f>
        <v>0</v>
      </c>
      <c r="K419" s="217" t="s">
        <v>131</v>
      </c>
      <c r="L419" s="45"/>
      <c r="M419" s="221" t="s">
        <v>1</v>
      </c>
      <c r="N419" s="222" t="s">
        <v>40</v>
      </c>
      <c r="O419" s="92"/>
      <c r="P419" s="223">
        <f>O419*H419</f>
        <v>0</v>
      </c>
      <c r="Q419" s="223">
        <v>6.9999999999999994E-05</v>
      </c>
      <c r="R419" s="223">
        <f>Q419*H419</f>
        <v>0.00034999999999999994</v>
      </c>
      <c r="S419" s="223">
        <v>0</v>
      </c>
      <c r="T419" s="224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25" t="s">
        <v>123</v>
      </c>
      <c r="AT419" s="225" t="s">
        <v>119</v>
      </c>
      <c r="AU419" s="225" t="s">
        <v>85</v>
      </c>
      <c r="AY419" s="18" t="s">
        <v>117</v>
      </c>
      <c r="BE419" s="226">
        <f>IF(N419="základní",J419,0)</f>
        <v>0</v>
      </c>
      <c r="BF419" s="226">
        <f>IF(N419="snížená",J419,0)</f>
        <v>0</v>
      </c>
      <c r="BG419" s="226">
        <f>IF(N419="zákl. přenesená",J419,0)</f>
        <v>0</v>
      </c>
      <c r="BH419" s="226">
        <f>IF(N419="sníž. přenesená",J419,0)</f>
        <v>0</v>
      </c>
      <c r="BI419" s="226">
        <f>IF(N419="nulová",J419,0)</f>
        <v>0</v>
      </c>
      <c r="BJ419" s="18" t="s">
        <v>83</v>
      </c>
      <c r="BK419" s="226">
        <f>ROUND(I419*H419,2)</f>
        <v>0</v>
      </c>
      <c r="BL419" s="18" t="s">
        <v>123</v>
      </c>
      <c r="BM419" s="225" t="s">
        <v>612</v>
      </c>
    </row>
    <row r="420" s="13" customFormat="1">
      <c r="A420" s="13"/>
      <c r="B420" s="227"/>
      <c r="C420" s="228"/>
      <c r="D420" s="229" t="s">
        <v>125</v>
      </c>
      <c r="E420" s="230" t="s">
        <v>1</v>
      </c>
      <c r="F420" s="231" t="s">
        <v>559</v>
      </c>
      <c r="G420" s="228"/>
      <c r="H420" s="230" t="s">
        <v>1</v>
      </c>
      <c r="I420" s="232"/>
      <c r="J420" s="228"/>
      <c r="K420" s="228"/>
      <c r="L420" s="233"/>
      <c r="M420" s="234"/>
      <c r="N420" s="235"/>
      <c r="O420" s="235"/>
      <c r="P420" s="235"/>
      <c r="Q420" s="235"/>
      <c r="R420" s="235"/>
      <c r="S420" s="235"/>
      <c r="T420" s="236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7" t="s">
        <v>125</v>
      </c>
      <c r="AU420" s="237" t="s">
        <v>85</v>
      </c>
      <c r="AV420" s="13" t="s">
        <v>83</v>
      </c>
      <c r="AW420" s="13" t="s">
        <v>32</v>
      </c>
      <c r="AX420" s="13" t="s">
        <v>75</v>
      </c>
      <c r="AY420" s="237" t="s">
        <v>117</v>
      </c>
    </row>
    <row r="421" s="14" customFormat="1">
      <c r="A421" s="14"/>
      <c r="B421" s="238"/>
      <c r="C421" s="239"/>
      <c r="D421" s="229" t="s">
        <v>125</v>
      </c>
      <c r="E421" s="240" t="s">
        <v>1</v>
      </c>
      <c r="F421" s="241" t="s">
        <v>613</v>
      </c>
      <c r="G421" s="239"/>
      <c r="H421" s="242">
        <v>5</v>
      </c>
      <c r="I421" s="243"/>
      <c r="J421" s="239"/>
      <c r="K421" s="239"/>
      <c r="L421" s="244"/>
      <c r="M421" s="245"/>
      <c r="N421" s="246"/>
      <c r="O421" s="246"/>
      <c r="P421" s="246"/>
      <c r="Q421" s="246"/>
      <c r="R421" s="246"/>
      <c r="S421" s="246"/>
      <c r="T421" s="247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8" t="s">
        <v>125</v>
      </c>
      <c r="AU421" s="248" t="s">
        <v>85</v>
      </c>
      <c r="AV421" s="14" t="s">
        <v>85</v>
      </c>
      <c r="AW421" s="14" t="s">
        <v>32</v>
      </c>
      <c r="AX421" s="14" t="s">
        <v>83</v>
      </c>
      <c r="AY421" s="248" t="s">
        <v>117</v>
      </c>
    </row>
    <row r="422" s="2" customFormat="1" ht="24.15" customHeight="1">
      <c r="A422" s="39"/>
      <c r="B422" s="40"/>
      <c r="C422" s="271" t="s">
        <v>614</v>
      </c>
      <c r="D422" s="271" t="s">
        <v>348</v>
      </c>
      <c r="E422" s="272" t="s">
        <v>615</v>
      </c>
      <c r="F422" s="273" t="s">
        <v>616</v>
      </c>
      <c r="G422" s="274" t="s">
        <v>356</v>
      </c>
      <c r="H422" s="275">
        <v>2</v>
      </c>
      <c r="I422" s="276"/>
      <c r="J422" s="275">
        <f>ROUND(I422*H422,2)</f>
        <v>0</v>
      </c>
      <c r="K422" s="273" t="s">
        <v>1</v>
      </c>
      <c r="L422" s="277"/>
      <c r="M422" s="278" t="s">
        <v>1</v>
      </c>
      <c r="N422" s="279" t="s">
        <v>40</v>
      </c>
      <c r="O422" s="92"/>
      <c r="P422" s="223">
        <f>O422*H422</f>
        <v>0</v>
      </c>
      <c r="Q422" s="223">
        <v>0.025000000000000001</v>
      </c>
      <c r="R422" s="223">
        <f>Q422*H422</f>
        <v>0.050000000000000003</v>
      </c>
      <c r="S422" s="223">
        <v>0</v>
      </c>
      <c r="T422" s="224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25" t="s">
        <v>162</v>
      </c>
      <c r="AT422" s="225" t="s">
        <v>348</v>
      </c>
      <c r="AU422" s="225" t="s">
        <v>85</v>
      </c>
      <c r="AY422" s="18" t="s">
        <v>117</v>
      </c>
      <c r="BE422" s="226">
        <f>IF(N422="základní",J422,0)</f>
        <v>0</v>
      </c>
      <c r="BF422" s="226">
        <f>IF(N422="snížená",J422,0)</f>
        <v>0</v>
      </c>
      <c r="BG422" s="226">
        <f>IF(N422="zákl. přenesená",J422,0)</f>
        <v>0</v>
      </c>
      <c r="BH422" s="226">
        <f>IF(N422="sníž. přenesená",J422,0)</f>
        <v>0</v>
      </c>
      <c r="BI422" s="226">
        <f>IF(N422="nulová",J422,0)</f>
        <v>0</v>
      </c>
      <c r="BJ422" s="18" t="s">
        <v>83</v>
      </c>
      <c r="BK422" s="226">
        <f>ROUND(I422*H422,2)</f>
        <v>0</v>
      </c>
      <c r="BL422" s="18" t="s">
        <v>123</v>
      </c>
      <c r="BM422" s="225" t="s">
        <v>617</v>
      </c>
    </row>
    <row r="423" s="14" customFormat="1">
      <c r="A423" s="14"/>
      <c r="B423" s="238"/>
      <c r="C423" s="239"/>
      <c r="D423" s="229" t="s">
        <v>125</v>
      </c>
      <c r="E423" s="240" t="s">
        <v>1</v>
      </c>
      <c r="F423" s="241" t="s">
        <v>188</v>
      </c>
      <c r="G423" s="239"/>
      <c r="H423" s="242">
        <v>2</v>
      </c>
      <c r="I423" s="243"/>
      <c r="J423" s="239"/>
      <c r="K423" s="239"/>
      <c r="L423" s="244"/>
      <c r="M423" s="245"/>
      <c r="N423" s="246"/>
      <c r="O423" s="246"/>
      <c r="P423" s="246"/>
      <c r="Q423" s="246"/>
      <c r="R423" s="246"/>
      <c r="S423" s="246"/>
      <c r="T423" s="247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48" t="s">
        <v>125</v>
      </c>
      <c r="AU423" s="248" t="s">
        <v>85</v>
      </c>
      <c r="AV423" s="14" t="s">
        <v>85</v>
      </c>
      <c r="AW423" s="14" t="s">
        <v>32</v>
      </c>
      <c r="AX423" s="14" t="s">
        <v>83</v>
      </c>
      <c r="AY423" s="248" t="s">
        <v>117</v>
      </c>
    </row>
    <row r="424" s="2" customFormat="1" ht="16.5" customHeight="1">
      <c r="A424" s="39"/>
      <c r="B424" s="40"/>
      <c r="C424" s="271" t="s">
        <v>618</v>
      </c>
      <c r="D424" s="271" t="s">
        <v>348</v>
      </c>
      <c r="E424" s="272" t="s">
        <v>619</v>
      </c>
      <c r="F424" s="273" t="s">
        <v>620</v>
      </c>
      <c r="G424" s="274" t="s">
        <v>356</v>
      </c>
      <c r="H424" s="275">
        <v>3</v>
      </c>
      <c r="I424" s="276"/>
      <c r="J424" s="275">
        <f>ROUND(I424*H424,2)</f>
        <v>0</v>
      </c>
      <c r="K424" s="273" t="s">
        <v>131</v>
      </c>
      <c r="L424" s="277"/>
      <c r="M424" s="278" t="s">
        <v>1</v>
      </c>
      <c r="N424" s="279" t="s">
        <v>40</v>
      </c>
      <c r="O424" s="92"/>
      <c r="P424" s="223">
        <f>O424*H424</f>
        <v>0</v>
      </c>
      <c r="Q424" s="223">
        <v>0.032000000000000001</v>
      </c>
      <c r="R424" s="223">
        <f>Q424*H424</f>
        <v>0.096000000000000002</v>
      </c>
      <c r="S424" s="223">
        <v>0</v>
      </c>
      <c r="T424" s="224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25" t="s">
        <v>162</v>
      </c>
      <c r="AT424" s="225" t="s">
        <v>348</v>
      </c>
      <c r="AU424" s="225" t="s">
        <v>85</v>
      </c>
      <c r="AY424" s="18" t="s">
        <v>117</v>
      </c>
      <c r="BE424" s="226">
        <f>IF(N424="základní",J424,0)</f>
        <v>0</v>
      </c>
      <c r="BF424" s="226">
        <f>IF(N424="snížená",J424,0)</f>
        <v>0</v>
      </c>
      <c r="BG424" s="226">
        <f>IF(N424="zákl. přenesená",J424,0)</f>
        <v>0</v>
      </c>
      <c r="BH424" s="226">
        <f>IF(N424="sníž. přenesená",J424,0)</f>
        <v>0</v>
      </c>
      <c r="BI424" s="226">
        <f>IF(N424="nulová",J424,0)</f>
        <v>0</v>
      </c>
      <c r="BJ424" s="18" t="s">
        <v>83</v>
      </c>
      <c r="BK424" s="226">
        <f>ROUND(I424*H424,2)</f>
        <v>0</v>
      </c>
      <c r="BL424" s="18" t="s">
        <v>123</v>
      </c>
      <c r="BM424" s="225" t="s">
        <v>621</v>
      </c>
    </row>
    <row r="425" s="13" customFormat="1">
      <c r="A425" s="13"/>
      <c r="B425" s="227"/>
      <c r="C425" s="228"/>
      <c r="D425" s="229" t="s">
        <v>125</v>
      </c>
      <c r="E425" s="230" t="s">
        <v>1</v>
      </c>
      <c r="F425" s="231" t="s">
        <v>622</v>
      </c>
      <c r="G425" s="228"/>
      <c r="H425" s="230" t="s">
        <v>1</v>
      </c>
      <c r="I425" s="232"/>
      <c r="J425" s="228"/>
      <c r="K425" s="228"/>
      <c r="L425" s="233"/>
      <c r="M425" s="234"/>
      <c r="N425" s="235"/>
      <c r="O425" s="235"/>
      <c r="P425" s="235"/>
      <c r="Q425" s="235"/>
      <c r="R425" s="235"/>
      <c r="S425" s="235"/>
      <c r="T425" s="236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7" t="s">
        <v>125</v>
      </c>
      <c r="AU425" s="237" t="s">
        <v>85</v>
      </c>
      <c r="AV425" s="13" t="s">
        <v>83</v>
      </c>
      <c r="AW425" s="13" t="s">
        <v>32</v>
      </c>
      <c r="AX425" s="13" t="s">
        <v>75</v>
      </c>
      <c r="AY425" s="237" t="s">
        <v>117</v>
      </c>
    </row>
    <row r="426" s="14" customFormat="1">
      <c r="A426" s="14"/>
      <c r="B426" s="238"/>
      <c r="C426" s="239"/>
      <c r="D426" s="229" t="s">
        <v>125</v>
      </c>
      <c r="E426" s="240" t="s">
        <v>1</v>
      </c>
      <c r="F426" s="241" t="s">
        <v>454</v>
      </c>
      <c r="G426" s="239"/>
      <c r="H426" s="242">
        <v>3</v>
      </c>
      <c r="I426" s="243"/>
      <c r="J426" s="239"/>
      <c r="K426" s="239"/>
      <c r="L426" s="244"/>
      <c r="M426" s="245"/>
      <c r="N426" s="246"/>
      <c r="O426" s="246"/>
      <c r="P426" s="246"/>
      <c r="Q426" s="246"/>
      <c r="R426" s="246"/>
      <c r="S426" s="246"/>
      <c r="T426" s="247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8" t="s">
        <v>125</v>
      </c>
      <c r="AU426" s="248" t="s">
        <v>85</v>
      </c>
      <c r="AV426" s="14" t="s">
        <v>85</v>
      </c>
      <c r="AW426" s="14" t="s">
        <v>32</v>
      </c>
      <c r="AX426" s="14" t="s">
        <v>83</v>
      </c>
      <c r="AY426" s="248" t="s">
        <v>117</v>
      </c>
    </row>
    <row r="427" s="2" customFormat="1" ht="24.15" customHeight="1">
      <c r="A427" s="39"/>
      <c r="B427" s="40"/>
      <c r="C427" s="215" t="s">
        <v>623</v>
      </c>
      <c r="D427" s="215" t="s">
        <v>119</v>
      </c>
      <c r="E427" s="216" t="s">
        <v>624</v>
      </c>
      <c r="F427" s="217" t="s">
        <v>625</v>
      </c>
      <c r="G427" s="218" t="s">
        <v>626</v>
      </c>
      <c r="H427" s="219">
        <v>4</v>
      </c>
      <c r="I427" s="220"/>
      <c r="J427" s="219">
        <f>ROUND(I427*H427,2)</f>
        <v>0</v>
      </c>
      <c r="K427" s="217" t="s">
        <v>131</v>
      </c>
      <c r="L427" s="45"/>
      <c r="M427" s="221" t="s">
        <v>1</v>
      </c>
      <c r="N427" s="222" t="s">
        <v>40</v>
      </c>
      <c r="O427" s="92"/>
      <c r="P427" s="223">
        <f>O427*H427</f>
        <v>0</v>
      </c>
      <c r="Q427" s="223">
        <v>0.00031</v>
      </c>
      <c r="R427" s="223">
        <f>Q427*H427</f>
        <v>0.00124</v>
      </c>
      <c r="S427" s="223">
        <v>0</v>
      </c>
      <c r="T427" s="224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25" t="s">
        <v>123</v>
      </c>
      <c r="AT427" s="225" t="s">
        <v>119</v>
      </c>
      <c r="AU427" s="225" t="s">
        <v>85</v>
      </c>
      <c r="AY427" s="18" t="s">
        <v>117</v>
      </c>
      <c r="BE427" s="226">
        <f>IF(N427="základní",J427,0)</f>
        <v>0</v>
      </c>
      <c r="BF427" s="226">
        <f>IF(N427="snížená",J427,0)</f>
        <v>0</v>
      </c>
      <c r="BG427" s="226">
        <f>IF(N427="zákl. přenesená",J427,0)</f>
        <v>0</v>
      </c>
      <c r="BH427" s="226">
        <f>IF(N427="sníž. přenesená",J427,0)</f>
        <v>0</v>
      </c>
      <c r="BI427" s="226">
        <f>IF(N427="nulová",J427,0)</f>
        <v>0</v>
      </c>
      <c r="BJ427" s="18" t="s">
        <v>83</v>
      </c>
      <c r="BK427" s="226">
        <f>ROUND(I427*H427,2)</f>
        <v>0</v>
      </c>
      <c r="BL427" s="18" t="s">
        <v>123</v>
      </c>
      <c r="BM427" s="225" t="s">
        <v>627</v>
      </c>
    </row>
    <row r="428" s="14" customFormat="1">
      <c r="A428" s="14"/>
      <c r="B428" s="238"/>
      <c r="C428" s="239"/>
      <c r="D428" s="229" t="s">
        <v>125</v>
      </c>
      <c r="E428" s="240" t="s">
        <v>1</v>
      </c>
      <c r="F428" s="241" t="s">
        <v>546</v>
      </c>
      <c r="G428" s="239"/>
      <c r="H428" s="242">
        <v>4</v>
      </c>
      <c r="I428" s="243"/>
      <c r="J428" s="239"/>
      <c r="K428" s="239"/>
      <c r="L428" s="244"/>
      <c r="M428" s="245"/>
      <c r="N428" s="246"/>
      <c r="O428" s="246"/>
      <c r="P428" s="246"/>
      <c r="Q428" s="246"/>
      <c r="R428" s="246"/>
      <c r="S428" s="246"/>
      <c r="T428" s="247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8" t="s">
        <v>125</v>
      </c>
      <c r="AU428" s="248" t="s">
        <v>85</v>
      </c>
      <c r="AV428" s="14" t="s">
        <v>85</v>
      </c>
      <c r="AW428" s="14" t="s">
        <v>32</v>
      </c>
      <c r="AX428" s="14" t="s">
        <v>83</v>
      </c>
      <c r="AY428" s="248" t="s">
        <v>117</v>
      </c>
    </row>
    <row r="429" s="2" customFormat="1" ht="24.15" customHeight="1">
      <c r="A429" s="39"/>
      <c r="B429" s="40"/>
      <c r="C429" s="215" t="s">
        <v>628</v>
      </c>
      <c r="D429" s="215" t="s">
        <v>119</v>
      </c>
      <c r="E429" s="216" t="s">
        <v>629</v>
      </c>
      <c r="F429" s="217" t="s">
        <v>630</v>
      </c>
      <c r="G429" s="218" t="s">
        <v>626</v>
      </c>
      <c r="H429" s="219">
        <v>1</v>
      </c>
      <c r="I429" s="220"/>
      <c r="J429" s="219">
        <f>ROUND(I429*H429,2)</f>
        <v>0</v>
      </c>
      <c r="K429" s="217" t="s">
        <v>131</v>
      </c>
      <c r="L429" s="45"/>
      <c r="M429" s="221" t="s">
        <v>1</v>
      </c>
      <c r="N429" s="222" t="s">
        <v>40</v>
      </c>
      <c r="O429" s="92"/>
      <c r="P429" s="223">
        <f>O429*H429</f>
        <v>0</v>
      </c>
      <c r="Q429" s="223">
        <v>0.00042999999999999999</v>
      </c>
      <c r="R429" s="223">
        <f>Q429*H429</f>
        <v>0.00042999999999999999</v>
      </c>
      <c r="S429" s="223">
        <v>0</v>
      </c>
      <c r="T429" s="224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25" t="s">
        <v>123</v>
      </c>
      <c r="AT429" s="225" t="s">
        <v>119</v>
      </c>
      <c r="AU429" s="225" t="s">
        <v>85</v>
      </c>
      <c r="AY429" s="18" t="s">
        <v>117</v>
      </c>
      <c r="BE429" s="226">
        <f>IF(N429="základní",J429,0)</f>
        <v>0</v>
      </c>
      <c r="BF429" s="226">
        <f>IF(N429="snížená",J429,0)</f>
        <v>0</v>
      </c>
      <c r="BG429" s="226">
        <f>IF(N429="zákl. přenesená",J429,0)</f>
        <v>0</v>
      </c>
      <c r="BH429" s="226">
        <f>IF(N429="sníž. přenesená",J429,0)</f>
        <v>0</v>
      </c>
      <c r="BI429" s="226">
        <f>IF(N429="nulová",J429,0)</f>
        <v>0</v>
      </c>
      <c r="BJ429" s="18" t="s">
        <v>83</v>
      </c>
      <c r="BK429" s="226">
        <f>ROUND(I429*H429,2)</f>
        <v>0</v>
      </c>
      <c r="BL429" s="18" t="s">
        <v>123</v>
      </c>
      <c r="BM429" s="225" t="s">
        <v>631</v>
      </c>
    </row>
    <row r="430" s="14" customFormat="1">
      <c r="A430" s="14"/>
      <c r="B430" s="238"/>
      <c r="C430" s="239"/>
      <c r="D430" s="229" t="s">
        <v>125</v>
      </c>
      <c r="E430" s="240" t="s">
        <v>1</v>
      </c>
      <c r="F430" s="241" t="s">
        <v>476</v>
      </c>
      <c r="G430" s="239"/>
      <c r="H430" s="242">
        <v>1</v>
      </c>
      <c r="I430" s="243"/>
      <c r="J430" s="239"/>
      <c r="K430" s="239"/>
      <c r="L430" s="244"/>
      <c r="M430" s="245"/>
      <c r="N430" s="246"/>
      <c r="O430" s="246"/>
      <c r="P430" s="246"/>
      <c r="Q430" s="246"/>
      <c r="R430" s="246"/>
      <c r="S430" s="246"/>
      <c r="T430" s="247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8" t="s">
        <v>125</v>
      </c>
      <c r="AU430" s="248" t="s">
        <v>85</v>
      </c>
      <c r="AV430" s="14" t="s">
        <v>85</v>
      </c>
      <c r="AW430" s="14" t="s">
        <v>32</v>
      </c>
      <c r="AX430" s="14" t="s">
        <v>83</v>
      </c>
      <c r="AY430" s="248" t="s">
        <v>117</v>
      </c>
    </row>
    <row r="431" s="2" customFormat="1" ht="24.15" customHeight="1">
      <c r="A431" s="39"/>
      <c r="B431" s="40"/>
      <c r="C431" s="215" t="s">
        <v>632</v>
      </c>
      <c r="D431" s="215" t="s">
        <v>119</v>
      </c>
      <c r="E431" s="216" t="s">
        <v>633</v>
      </c>
      <c r="F431" s="217" t="s">
        <v>634</v>
      </c>
      <c r="G431" s="218" t="s">
        <v>626</v>
      </c>
      <c r="H431" s="219">
        <v>2</v>
      </c>
      <c r="I431" s="220"/>
      <c r="J431" s="219">
        <f>ROUND(I431*H431,2)</f>
        <v>0</v>
      </c>
      <c r="K431" s="217" t="s">
        <v>131</v>
      </c>
      <c r="L431" s="45"/>
      <c r="M431" s="221" t="s">
        <v>1</v>
      </c>
      <c r="N431" s="222" t="s">
        <v>40</v>
      </c>
      <c r="O431" s="92"/>
      <c r="P431" s="223">
        <f>O431*H431</f>
        <v>0</v>
      </c>
      <c r="Q431" s="223">
        <v>0.00166</v>
      </c>
      <c r="R431" s="223">
        <f>Q431*H431</f>
        <v>0.00332</v>
      </c>
      <c r="S431" s="223">
        <v>0</v>
      </c>
      <c r="T431" s="224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25" t="s">
        <v>123</v>
      </c>
      <c r="AT431" s="225" t="s">
        <v>119</v>
      </c>
      <c r="AU431" s="225" t="s">
        <v>85</v>
      </c>
      <c r="AY431" s="18" t="s">
        <v>117</v>
      </c>
      <c r="BE431" s="226">
        <f>IF(N431="základní",J431,0)</f>
        <v>0</v>
      </c>
      <c r="BF431" s="226">
        <f>IF(N431="snížená",J431,0)</f>
        <v>0</v>
      </c>
      <c r="BG431" s="226">
        <f>IF(N431="zákl. přenesená",J431,0)</f>
        <v>0</v>
      </c>
      <c r="BH431" s="226">
        <f>IF(N431="sníž. přenesená",J431,0)</f>
        <v>0</v>
      </c>
      <c r="BI431" s="226">
        <f>IF(N431="nulová",J431,0)</f>
        <v>0</v>
      </c>
      <c r="BJ431" s="18" t="s">
        <v>83</v>
      </c>
      <c r="BK431" s="226">
        <f>ROUND(I431*H431,2)</f>
        <v>0</v>
      </c>
      <c r="BL431" s="18" t="s">
        <v>123</v>
      </c>
      <c r="BM431" s="225" t="s">
        <v>635</v>
      </c>
    </row>
    <row r="432" s="14" customFormat="1">
      <c r="A432" s="14"/>
      <c r="B432" s="238"/>
      <c r="C432" s="239"/>
      <c r="D432" s="229" t="s">
        <v>125</v>
      </c>
      <c r="E432" s="240" t="s">
        <v>1</v>
      </c>
      <c r="F432" s="241" t="s">
        <v>188</v>
      </c>
      <c r="G432" s="239"/>
      <c r="H432" s="242">
        <v>2</v>
      </c>
      <c r="I432" s="243"/>
      <c r="J432" s="239"/>
      <c r="K432" s="239"/>
      <c r="L432" s="244"/>
      <c r="M432" s="245"/>
      <c r="N432" s="246"/>
      <c r="O432" s="246"/>
      <c r="P432" s="246"/>
      <c r="Q432" s="246"/>
      <c r="R432" s="246"/>
      <c r="S432" s="246"/>
      <c r="T432" s="247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48" t="s">
        <v>125</v>
      </c>
      <c r="AU432" s="248" t="s">
        <v>85</v>
      </c>
      <c r="AV432" s="14" t="s">
        <v>85</v>
      </c>
      <c r="AW432" s="14" t="s">
        <v>32</v>
      </c>
      <c r="AX432" s="14" t="s">
        <v>83</v>
      </c>
      <c r="AY432" s="248" t="s">
        <v>117</v>
      </c>
    </row>
    <row r="433" s="2" customFormat="1" ht="24.15" customHeight="1">
      <c r="A433" s="39"/>
      <c r="B433" s="40"/>
      <c r="C433" s="215" t="s">
        <v>636</v>
      </c>
      <c r="D433" s="215" t="s">
        <v>119</v>
      </c>
      <c r="E433" s="216" t="s">
        <v>637</v>
      </c>
      <c r="F433" s="217" t="s">
        <v>638</v>
      </c>
      <c r="G433" s="218" t="s">
        <v>626</v>
      </c>
      <c r="H433" s="219">
        <v>3</v>
      </c>
      <c r="I433" s="220"/>
      <c r="J433" s="219">
        <f>ROUND(I433*H433,2)</f>
        <v>0</v>
      </c>
      <c r="K433" s="217" t="s">
        <v>131</v>
      </c>
      <c r="L433" s="45"/>
      <c r="M433" s="221" t="s">
        <v>1</v>
      </c>
      <c r="N433" s="222" t="s">
        <v>40</v>
      </c>
      <c r="O433" s="92"/>
      <c r="P433" s="223">
        <f>O433*H433</f>
        <v>0</v>
      </c>
      <c r="Q433" s="223">
        <v>0.0023400000000000001</v>
      </c>
      <c r="R433" s="223">
        <f>Q433*H433</f>
        <v>0.0070200000000000002</v>
      </c>
      <c r="S433" s="223">
        <v>0</v>
      </c>
      <c r="T433" s="224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25" t="s">
        <v>123</v>
      </c>
      <c r="AT433" s="225" t="s">
        <v>119</v>
      </c>
      <c r="AU433" s="225" t="s">
        <v>85</v>
      </c>
      <c r="AY433" s="18" t="s">
        <v>117</v>
      </c>
      <c r="BE433" s="226">
        <f>IF(N433="základní",J433,0)</f>
        <v>0</v>
      </c>
      <c r="BF433" s="226">
        <f>IF(N433="snížená",J433,0)</f>
        <v>0</v>
      </c>
      <c r="BG433" s="226">
        <f>IF(N433="zákl. přenesená",J433,0)</f>
        <v>0</v>
      </c>
      <c r="BH433" s="226">
        <f>IF(N433="sníž. přenesená",J433,0)</f>
        <v>0</v>
      </c>
      <c r="BI433" s="226">
        <f>IF(N433="nulová",J433,0)</f>
        <v>0</v>
      </c>
      <c r="BJ433" s="18" t="s">
        <v>83</v>
      </c>
      <c r="BK433" s="226">
        <f>ROUND(I433*H433,2)</f>
        <v>0</v>
      </c>
      <c r="BL433" s="18" t="s">
        <v>123</v>
      </c>
      <c r="BM433" s="225" t="s">
        <v>639</v>
      </c>
    </row>
    <row r="434" s="14" customFormat="1">
      <c r="A434" s="14"/>
      <c r="B434" s="238"/>
      <c r="C434" s="239"/>
      <c r="D434" s="229" t="s">
        <v>125</v>
      </c>
      <c r="E434" s="240" t="s">
        <v>1</v>
      </c>
      <c r="F434" s="241" t="s">
        <v>454</v>
      </c>
      <c r="G434" s="239"/>
      <c r="H434" s="242">
        <v>3</v>
      </c>
      <c r="I434" s="243"/>
      <c r="J434" s="239"/>
      <c r="K434" s="239"/>
      <c r="L434" s="244"/>
      <c r="M434" s="245"/>
      <c r="N434" s="246"/>
      <c r="O434" s="246"/>
      <c r="P434" s="246"/>
      <c r="Q434" s="246"/>
      <c r="R434" s="246"/>
      <c r="S434" s="246"/>
      <c r="T434" s="247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8" t="s">
        <v>125</v>
      </c>
      <c r="AU434" s="248" t="s">
        <v>85</v>
      </c>
      <c r="AV434" s="14" t="s">
        <v>85</v>
      </c>
      <c r="AW434" s="14" t="s">
        <v>32</v>
      </c>
      <c r="AX434" s="14" t="s">
        <v>83</v>
      </c>
      <c r="AY434" s="248" t="s">
        <v>117</v>
      </c>
    </row>
    <row r="435" s="2" customFormat="1" ht="21.75" customHeight="1">
      <c r="A435" s="39"/>
      <c r="B435" s="40"/>
      <c r="C435" s="215" t="s">
        <v>640</v>
      </c>
      <c r="D435" s="215" t="s">
        <v>119</v>
      </c>
      <c r="E435" s="216" t="s">
        <v>641</v>
      </c>
      <c r="F435" s="217" t="s">
        <v>642</v>
      </c>
      <c r="G435" s="218" t="s">
        <v>643</v>
      </c>
      <c r="H435" s="219">
        <v>1</v>
      </c>
      <c r="I435" s="220"/>
      <c r="J435" s="219">
        <f>ROUND(I435*H435,2)</f>
        <v>0</v>
      </c>
      <c r="K435" s="217" t="s">
        <v>1</v>
      </c>
      <c r="L435" s="45"/>
      <c r="M435" s="221" t="s">
        <v>1</v>
      </c>
      <c r="N435" s="222" t="s">
        <v>40</v>
      </c>
      <c r="O435" s="92"/>
      <c r="P435" s="223">
        <f>O435*H435</f>
        <v>0</v>
      </c>
      <c r="Q435" s="223">
        <v>0</v>
      </c>
      <c r="R435" s="223">
        <f>Q435*H435</f>
        <v>0</v>
      </c>
      <c r="S435" s="223">
        <v>0</v>
      </c>
      <c r="T435" s="224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25" t="s">
        <v>123</v>
      </c>
      <c r="AT435" s="225" t="s">
        <v>119</v>
      </c>
      <c r="AU435" s="225" t="s">
        <v>85</v>
      </c>
      <c r="AY435" s="18" t="s">
        <v>117</v>
      </c>
      <c r="BE435" s="226">
        <f>IF(N435="základní",J435,0)</f>
        <v>0</v>
      </c>
      <c r="BF435" s="226">
        <f>IF(N435="snížená",J435,0)</f>
        <v>0</v>
      </c>
      <c r="BG435" s="226">
        <f>IF(N435="zákl. přenesená",J435,0)</f>
        <v>0</v>
      </c>
      <c r="BH435" s="226">
        <f>IF(N435="sníž. přenesená",J435,0)</f>
        <v>0</v>
      </c>
      <c r="BI435" s="226">
        <f>IF(N435="nulová",J435,0)</f>
        <v>0</v>
      </c>
      <c r="BJ435" s="18" t="s">
        <v>83</v>
      </c>
      <c r="BK435" s="226">
        <f>ROUND(I435*H435,2)</f>
        <v>0</v>
      </c>
      <c r="BL435" s="18" t="s">
        <v>123</v>
      </c>
      <c r="BM435" s="225" t="s">
        <v>644</v>
      </c>
    </row>
    <row r="436" s="13" customFormat="1">
      <c r="A436" s="13"/>
      <c r="B436" s="227"/>
      <c r="C436" s="228"/>
      <c r="D436" s="229" t="s">
        <v>125</v>
      </c>
      <c r="E436" s="230" t="s">
        <v>1</v>
      </c>
      <c r="F436" s="231" t="s">
        <v>645</v>
      </c>
      <c r="G436" s="228"/>
      <c r="H436" s="230" t="s">
        <v>1</v>
      </c>
      <c r="I436" s="232"/>
      <c r="J436" s="228"/>
      <c r="K436" s="228"/>
      <c r="L436" s="233"/>
      <c r="M436" s="234"/>
      <c r="N436" s="235"/>
      <c r="O436" s="235"/>
      <c r="P436" s="235"/>
      <c r="Q436" s="235"/>
      <c r="R436" s="235"/>
      <c r="S436" s="235"/>
      <c r="T436" s="236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7" t="s">
        <v>125</v>
      </c>
      <c r="AU436" s="237" t="s">
        <v>85</v>
      </c>
      <c r="AV436" s="13" t="s">
        <v>83</v>
      </c>
      <c r="AW436" s="13" t="s">
        <v>32</v>
      </c>
      <c r="AX436" s="13" t="s">
        <v>75</v>
      </c>
      <c r="AY436" s="237" t="s">
        <v>117</v>
      </c>
    </row>
    <row r="437" s="13" customFormat="1">
      <c r="A437" s="13"/>
      <c r="B437" s="227"/>
      <c r="C437" s="228"/>
      <c r="D437" s="229" t="s">
        <v>125</v>
      </c>
      <c r="E437" s="230" t="s">
        <v>1</v>
      </c>
      <c r="F437" s="231" t="s">
        <v>646</v>
      </c>
      <c r="G437" s="228"/>
      <c r="H437" s="230" t="s">
        <v>1</v>
      </c>
      <c r="I437" s="232"/>
      <c r="J437" s="228"/>
      <c r="K437" s="228"/>
      <c r="L437" s="233"/>
      <c r="M437" s="234"/>
      <c r="N437" s="235"/>
      <c r="O437" s="235"/>
      <c r="P437" s="235"/>
      <c r="Q437" s="235"/>
      <c r="R437" s="235"/>
      <c r="S437" s="235"/>
      <c r="T437" s="236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7" t="s">
        <v>125</v>
      </c>
      <c r="AU437" s="237" t="s">
        <v>85</v>
      </c>
      <c r="AV437" s="13" t="s">
        <v>83</v>
      </c>
      <c r="AW437" s="13" t="s">
        <v>32</v>
      </c>
      <c r="AX437" s="13" t="s">
        <v>75</v>
      </c>
      <c r="AY437" s="237" t="s">
        <v>117</v>
      </c>
    </row>
    <row r="438" s="13" customFormat="1">
      <c r="A438" s="13"/>
      <c r="B438" s="227"/>
      <c r="C438" s="228"/>
      <c r="D438" s="229" t="s">
        <v>125</v>
      </c>
      <c r="E438" s="230" t="s">
        <v>1</v>
      </c>
      <c r="F438" s="231" t="s">
        <v>647</v>
      </c>
      <c r="G438" s="228"/>
      <c r="H438" s="230" t="s">
        <v>1</v>
      </c>
      <c r="I438" s="232"/>
      <c r="J438" s="228"/>
      <c r="K438" s="228"/>
      <c r="L438" s="233"/>
      <c r="M438" s="234"/>
      <c r="N438" s="235"/>
      <c r="O438" s="235"/>
      <c r="P438" s="235"/>
      <c r="Q438" s="235"/>
      <c r="R438" s="235"/>
      <c r="S438" s="235"/>
      <c r="T438" s="236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7" t="s">
        <v>125</v>
      </c>
      <c r="AU438" s="237" t="s">
        <v>85</v>
      </c>
      <c r="AV438" s="13" t="s">
        <v>83</v>
      </c>
      <c r="AW438" s="13" t="s">
        <v>32</v>
      </c>
      <c r="AX438" s="13" t="s">
        <v>75</v>
      </c>
      <c r="AY438" s="237" t="s">
        <v>117</v>
      </c>
    </row>
    <row r="439" s="13" customFormat="1">
      <c r="A439" s="13"/>
      <c r="B439" s="227"/>
      <c r="C439" s="228"/>
      <c r="D439" s="229" t="s">
        <v>125</v>
      </c>
      <c r="E439" s="230" t="s">
        <v>1</v>
      </c>
      <c r="F439" s="231" t="s">
        <v>648</v>
      </c>
      <c r="G439" s="228"/>
      <c r="H439" s="230" t="s">
        <v>1</v>
      </c>
      <c r="I439" s="232"/>
      <c r="J439" s="228"/>
      <c r="K439" s="228"/>
      <c r="L439" s="233"/>
      <c r="M439" s="234"/>
      <c r="N439" s="235"/>
      <c r="O439" s="235"/>
      <c r="P439" s="235"/>
      <c r="Q439" s="235"/>
      <c r="R439" s="235"/>
      <c r="S439" s="235"/>
      <c r="T439" s="236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7" t="s">
        <v>125</v>
      </c>
      <c r="AU439" s="237" t="s">
        <v>85</v>
      </c>
      <c r="AV439" s="13" t="s">
        <v>83</v>
      </c>
      <c r="AW439" s="13" t="s">
        <v>32</v>
      </c>
      <c r="AX439" s="13" t="s">
        <v>75</v>
      </c>
      <c r="AY439" s="237" t="s">
        <v>117</v>
      </c>
    </row>
    <row r="440" s="13" customFormat="1">
      <c r="A440" s="13"/>
      <c r="B440" s="227"/>
      <c r="C440" s="228"/>
      <c r="D440" s="229" t="s">
        <v>125</v>
      </c>
      <c r="E440" s="230" t="s">
        <v>1</v>
      </c>
      <c r="F440" s="231" t="s">
        <v>649</v>
      </c>
      <c r="G440" s="228"/>
      <c r="H440" s="230" t="s">
        <v>1</v>
      </c>
      <c r="I440" s="232"/>
      <c r="J440" s="228"/>
      <c r="K440" s="228"/>
      <c r="L440" s="233"/>
      <c r="M440" s="234"/>
      <c r="N440" s="235"/>
      <c r="O440" s="235"/>
      <c r="P440" s="235"/>
      <c r="Q440" s="235"/>
      <c r="R440" s="235"/>
      <c r="S440" s="235"/>
      <c r="T440" s="236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7" t="s">
        <v>125</v>
      </c>
      <c r="AU440" s="237" t="s">
        <v>85</v>
      </c>
      <c r="AV440" s="13" t="s">
        <v>83</v>
      </c>
      <c r="AW440" s="13" t="s">
        <v>32</v>
      </c>
      <c r="AX440" s="13" t="s">
        <v>75</v>
      </c>
      <c r="AY440" s="237" t="s">
        <v>117</v>
      </c>
    </row>
    <row r="441" s="13" customFormat="1">
      <c r="A441" s="13"/>
      <c r="B441" s="227"/>
      <c r="C441" s="228"/>
      <c r="D441" s="229" t="s">
        <v>125</v>
      </c>
      <c r="E441" s="230" t="s">
        <v>1</v>
      </c>
      <c r="F441" s="231" t="s">
        <v>650</v>
      </c>
      <c r="G441" s="228"/>
      <c r="H441" s="230" t="s">
        <v>1</v>
      </c>
      <c r="I441" s="232"/>
      <c r="J441" s="228"/>
      <c r="K441" s="228"/>
      <c r="L441" s="233"/>
      <c r="M441" s="234"/>
      <c r="N441" s="235"/>
      <c r="O441" s="235"/>
      <c r="P441" s="235"/>
      <c r="Q441" s="235"/>
      <c r="R441" s="235"/>
      <c r="S441" s="235"/>
      <c r="T441" s="236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7" t="s">
        <v>125</v>
      </c>
      <c r="AU441" s="237" t="s">
        <v>85</v>
      </c>
      <c r="AV441" s="13" t="s">
        <v>83</v>
      </c>
      <c r="AW441" s="13" t="s">
        <v>32</v>
      </c>
      <c r="AX441" s="13" t="s">
        <v>75</v>
      </c>
      <c r="AY441" s="237" t="s">
        <v>117</v>
      </c>
    </row>
    <row r="442" s="13" customFormat="1">
      <c r="A442" s="13"/>
      <c r="B442" s="227"/>
      <c r="C442" s="228"/>
      <c r="D442" s="229" t="s">
        <v>125</v>
      </c>
      <c r="E442" s="230" t="s">
        <v>1</v>
      </c>
      <c r="F442" s="231" t="s">
        <v>651</v>
      </c>
      <c r="G442" s="228"/>
      <c r="H442" s="230" t="s">
        <v>1</v>
      </c>
      <c r="I442" s="232"/>
      <c r="J442" s="228"/>
      <c r="K442" s="228"/>
      <c r="L442" s="233"/>
      <c r="M442" s="234"/>
      <c r="N442" s="235"/>
      <c r="O442" s="235"/>
      <c r="P442" s="235"/>
      <c r="Q442" s="235"/>
      <c r="R442" s="235"/>
      <c r="S442" s="235"/>
      <c r="T442" s="236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7" t="s">
        <v>125</v>
      </c>
      <c r="AU442" s="237" t="s">
        <v>85</v>
      </c>
      <c r="AV442" s="13" t="s">
        <v>83</v>
      </c>
      <c r="AW442" s="13" t="s">
        <v>32</v>
      </c>
      <c r="AX442" s="13" t="s">
        <v>75</v>
      </c>
      <c r="AY442" s="237" t="s">
        <v>117</v>
      </c>
    </row>
    <row r="443" s="14" customFormat="1">
      <c r="A443" s="14"/>
      <c r="B443" s="238"/>
      <c r="C443" s="239"/>
      <c r="D443" s="229" t="s">
        <v>125</v>
      </c>
      <c r="E443" s="240" t="s">
        <v>1</v>
      </c>
      <c r="F443" s="241" t="s">
        <v>476</v>
      </c>
      <c r="G443" s="239"/>
      <c r="H443" s="242">
        <v>1</v>
      </c>
      <c r="I443" s="243"/>
      <c r="J443" s="239"/>
      <c r="K443" s="239"/>
      <c r="L443" s="244"/>
      <c r="M443" s="245"/>
      <c r="N443" s="246"/>
      <c r="O443" s="246"/>
      <c r="P443" s="246"/>
      <c r="Q443" s="246"/>
      <c r="R443" s="246"/>
      <c r="S443" s="246"/>
      <c r="T443" s="247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8" t="s">
        <v>125</v>
      </c>
      <c r="AU443" s="248" t="s">
        <v>85</v>
      </c>
      <c r="AV443" s="14" t="s">
        <v>85</v>
      </c>
      <c r="AW443" s="14" t="s">
        <v>32</v>
      </c>
      <c r="AX443" s="14" t="s">
        <v>83</v>
      </c>
      <c r="AY443" s="248" t="s">
        <v>117</v>
      </c>
    </row>
    <row r="444" s="2" customFormat="1" ht="33" customHeight="1">
      <c r="A444" s="39"/>
      <c r="B444" s="40"/>
      <c r="C444" s="215" t="s">
        <v>652</v>
      </c>
      <c r="D444" s="215" t="s">
        <v>119</v>
      </c>
      <c r="E444" s="216" t="s">
        <v>653</v>
      </c>
      <c r="F444" s="217" t="s">
        <v>654</v>
      </c>
      <c r="G444" s="218" t="s">
        <v>356</v>
      </c>
      <c r="H444" s="219">
        <v>9</v>
      </c>
      <c r="I444" s="220"/>
      <c r="J444" s="219">
        <f>ROUND(I444*H444,2)</f>
        <v>0</v>
      </c>
      <c r="K444" s="217" t="s">
        <v>131</v>
      </c>
      <c r="L444" s="45"/>
      <c r="M444" s="221" t="s">
        <v>1</v>
      </c>
      <c r="N444" s="222" t="s">
        <v>40</v>
      </c>
      <c r="O444" s="92"/>
      <c r="P444" s="223">
        <f>O444*H444</f>
        <v>0</v>
      </c>
      <c r="Q444" s="223">
        <v>2.1167600000000002</v>
      </c>
      <c r="R444" s="223">
        <f>Q444*H444</f>
        <v>19.050840000000001</v>
      </c>
      <c r="S444" s="223">
        <v>0</v>
      </c>
      <c r="T444" s="224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25" t="s">
        <v>123</v>
      </c>
      <c r="AT444" s="225" t="s">
        <v>119</v>
      </c>
      <c r="AU444" s="225" t="s">
        <v>85</v>
      </c>
      <c r="AY444" s="18" t="s">
        <v>117</v>
      </c>
      <c r="BE444" s="226">
        <f>IF(N444="základní",J444,0)</f>
        <v>0</v>
      </c>
      <c r="BF444" s="226">
        <f>IF(N444="snížená",J444,0)</f>
        <v>0</v>
      </c>
      <c r="BG444" s="226">
        <f>IF(N444="zákl. přenesená",J444,0)</f>
        <v>0</v>
      </c>
      <c r="BH444" s="226">
        <f>IF(N444="sníž. přenesená",J444,0)</f>
        <v>0</v>
      </c>
      <c r="BI444" s="226">
        <f>IF(N444="nulová",J444,0)</f>
        <v>0</v>
      </c>
      <c r="BJ444" s="18" t="s">
        <v>83</v>
      </c>
      <c r="BK444" s="226">
        <f>ROUND(I444*H444,2)</f>
        <v>0</v>
      </c>
      <c r="BL444" s="18" t="s">
        <v>123</v>
      </c>
      <c r="BM444" s="225" t="s">
        <v>655</v>
      </c>
    </row>
    <row r="445" s="13" customFormat="1">
      <c r="A445" s="13"/>
      <c r="B445" s="227"/>
      <c r="C445" s="228"/>
      <c r="D445" s="229" t="s">
        <v>125</v>
      </c>
      <c r="E445" s="230" t="s">
        <v>1</v>
      </c>
      <c r="F445" s="231" t="s">
        <v>656</v>
      </c>
      <c r="G445" s="228"/>
      <c r="H445" s="230" t="s">
        <v>1</v>
      </c>
      <c r="I445" s="232"/>
      <c r="J445" s="228"/>
      <c r="K445" s="228"/>
      <c r="L445" s="233"/>
      <c r="M445" s="234"/>
      <c r="N445" s="235"/>
      <c r="O445" s="235"/>
      <c r="P445" s="235"/>
      <c r="Q445" s="235"/>
      <c r="R445" s="235"/>
      <c r="S445" s="235"/>
      <c r="T445" s="236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7" t="s">
        <v>125</v>
      </c>
      <c r="AU445" s="237" t="s">
        <v>85</v>
      </c>
      <c r="AV445" s="13" t="s">
        <v>83</v>
      </c>
      <c r="AW445" s="13" t="s">
        <v>32</v>
      </c>
      <c r="AX445" s="13" t="s">
        <v>75</v>
      </c>
      <c r="AY445" s="237" t="s">
        <v>117</v>
      </c>
    </row>
    <row r="446" s="14" customFormat="1">
      <c r="A446" s="14"/>
      <c r="B446" s="238"/>
      <c r="C446" s="239"/>
      <c r="D446" s="229" t="s">
        <v>125</v>
      </c>
      <c r="E446" s="240" t="s">
        <v>1</v>
      </c>
      <c r="F446" s="241" t="s">
        <v>657</v>
      </c>
      <c r="G446" s="239"/>
      <c r="H446" s="242">
        <v>9</v>
      </c>
      <c r="I446" s="243"/>
      <c r="J446" s="239"/>
      <c r="K446" s="239"/>
      <c r="L446" s="244"/>
      <c r="M446" s="245"/>
      <c r="N446" s="246"/>
      <c r="O446" s="246"/>
      <c r="P446" s="246"/>
      <c r="Q446" s="246"/>
      <c r="R446" s="246"/>
      <c r="S446" s="246"/>
      <c r="T446" s="247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48" t="s">
        <v>125</v>
      </c>
      <c r="AU446" s="248" t="s">
        <v>85</v>
      </c>
      <c r="AV446" s="14" t="s">
        <v>85</v>
      </c>
      <c r="AW446" s="14" t="s">
        <v>32</v>
      </c>
      <c r="AX446" s="14" t="s">
        <v>83</v>
      </c>
      <c r="AY446" s="248" t="s">
        <v>117</v>
      </c>
    </row>
    <row r="447" s="2" customFormat="1" ht="21.75" customHeight="1">
      <c r="A447" s="39"/>
      <c r="B447" s="40"/>
      <c r="C447" s="271" t="s">
        <v>658</v>
      </c>
      <c r="D447" s="271" t="s">
        <v>348</v>
      </c>
      <c r="E447" s="272" t="s">
        <v>659</v>
      </c>
      <c r="F447" s="273" t="s">
        <v>660</v>
      </c>
      <c r="G447" s="274" t="s">
        <v>356</v>
      </c>
      <c r="H447" s="275">
        <v>6</v>
      </c>
      <c r="I447" s="276"/>
      <c r="J447" s="275">
        <f>ROUND(I447*H447,2)</f>
        <v>0</v>
      </c>
      <c r="K447" s="273" t="s">
        <v>131</v>
      </c>
      <c r="L447" s="277"/>
      <c r="M447" s="278" t="s">
        <v>1</v>
      </c>
      <c r="N447" s="279" t="s">
        <v>40</v>
      </c>
      <c r="O447" s="92"/>
      <c r="P447" s="223">
        <f>O447*H447</f>
        <v>0</v>
      </c>
      <c r="Q447" s="223">
        <v>1.817</v>
      </c>
      <c r="R447" s="223">
        <f>Q447*H447</f>
        <v>10.901999999999999</v>
      </c>
      <c r="S447" s="223">
        <v>0</v>
      </c>
      <c r="T447" s="224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25" t="s">
        <v>162</v>
      </c>
      <c r="AT447" s="225" t="s">
        <v>348</v>
      </c>
      <c r="AU447" s="225" t="s">
        <v>85</v>
      </c>
      <c r="AY447" s="18" t="s">
        <v>117</v>
      </c>
      <c r="BE447" s="226">
        <f>IF(N447="základní",J447,0)</f>
        <v>0</v>
      </c>
      <c r="BF447" s="226">
        <f>IF(N447="snížená",J447,0)</f>
        <v>0</v>
      </c>
      <c r="BG447" s="226">
        <f>IF(N447="zákl. přenesená",J447,0)</f>
        <v>0</v>
      </c>
      <c r="BH447" s="226">
        <f>IF(N447="sníž. přenesená",J447,0)</f>
        <v>0</v>
      </c>
      <c r="BI447" s="226">
        <f>IF(N447="nulová",J447,0)</f>
        <v>0</v>
      </c>
      <c r="BJ447" s="18" t="s">
        <v>83</v>
      </c>
      <c r="BK447" s="226">
        <f>ROUND(I447*H447,2)</f>
        <v>0</v>
      </c>
      <c r="BL447" s="18" t="s">
        <v>123</v>
      </c>
      <c r="BM447" s="225" t="s">
        <v>661</v>
      </c>
    </row>
    <row r="448" s="13" customFormat="1">
      <c r="A448" s="13"/>
      <c r="B448" s="227"/>
      <c r="C448" s="228"/>
      <c r="D448" s="229" t="s">
        <v>125</v>
      </c>
      <c r="E448" s="230" t="s">
        <v>1</v>
      </c>
      <c r="F448" s="231" t="s">
        <v>662</v>
      </c>
      <c r="G448" s="228"/>
      <c r="H448" s="230" t="s">
        <v>1</v>
      </c>
      <c r="I448" s="232"/>
      <c r="J448" s="228"/>
      <c r="K448" s="228"/>
      <c r="L448" s="233"/>
      <c r="M448" s="234"/>
      <c r="N448" s="235"/>
      <c r="O448" s="235"/>
      <c r="P448" s="235"/>
      <c r="Q448" s="235"/>
      <c r="R448" s="235"/>
      <c r="S448" s="235"/>
      <c r="T448" s="236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7" t="s">
        <v>125</v>
      </c>
      <c r="AU448" s="237" t="s">
        <v>85</v>
      </c>
      <c r="AV448" s="13" t="s">
        <v>83</v>
      </c>
      <c r="AW448" s="13" t="s">
        <v>32</v>
      </c>
      <c r="AX448" s="13" t="s">
        <v>75</v>
      </c>
      <c r="AY448" s="237" t="s">
        <v>117</v>
      </c>
    </row>
    <row r="449" s="14" customFormat="1">
      <c r="A449" s="14"/>
      <c r="B449" s="238"/>
      <c r="C449" s="239"/>
      <c r="D449" s="229" t="s">
        <v>125</v>
      </c>
      <c r="E449" s="240" t="s">
        <v>1</v>
      </c>
      <c r="F449" s="241" t="s">
        <v>663</v>
      </c>
      <c r="G449" s="239"/>
      <c r="H449" s="242">
        <v>6</v>
      </c>
      <c r="I449" s="243"/>
      <c r="J449" s="239"/>
      <c r="K449" s="239"/>
      <c r="L449" s="244"/>
      <c r="M449" s="245"/>
      <c r="N449" s="246"/>
      <c r="O449" s="246"/>
      <c r="P449" s="246"/>
      <c r="Q449" s="246"/>
      <c r="R449" s="246"/>
      <c r="S449" s="246"/>
      <c r="T449" s="247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8" t="s">
        <v>125</v>
      </c>
      <c r="AU449" s="248" t="s">
        <v>85</v>
      </c>
      <c r="AV449" s="14" t="s">
        <v>85</v>
      </c>
      <c r="AW449" s="14" t="s">
        <v>32</v>
      </c>
      <c r="AX449" s="14" t="s">
        <v>83</v>
      </c>
      <c r="AY449" s="248" t="s">
        <v>117</v>
      </c>
    </row>
    <row r="450" s="2" customFormat="1" ht="16.5" customHeight="1">
      <c r="A450" s="39"/>
      <c r="B450" s="40"/>
      <c r="C450" s="271" t="s">
        <v>664</v>
      </c>
      <c r="D450" s="271" t="s">
        <v>348</v>
      </c>
      <c r="E450" s="272" t="s">
        <v>665</v>
      </c>
      <c r="F450" s="273" t="s">
        <v>666</v>
      </c>
      <c r="G450" s="274" t="s">
        <v>356</v>
      </c>
      <c r="H450" s="275">
        <v>3</v>
      </c>
      <c r="I450" s="276"/>
      <c r="J450" s="275">
        <f>ROUND(I450*H450,2)</f>
        <v>0</v>
      </c>
      <c r="K450" s="273" t="s">
        <v>1</v>
      </c>
      <c r="L450" s="277"/>
      <c r="M450" s="278" t="s">
        <v>1</v>
      </c>
      <c r="N450" s="279" t="s">
        <v>40</v>
      </c>
      <c r="O450" s="92"/>
      <c r="P450" s="223">
        <f>O450*H450</f>
        <v>0</v>
      </c>
      <c r="Q450" s="223">
        <v>8.9320000000000004</v>
      </c>
      <c r="R450" s="223">
        <f>Q450*H450</f>
        <v>26.795999999999999</v>
      </c>
      <c r="S450" s="223">
        <v>0</v>
      </c>
      <c r="T450" s="224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25" t="s">
        <v>162</v>
      </c>
      <c r="AT450" s="225" t="s">
        <v>348</v>
      </c>
      <c r="AU450" s="225" t="s">
        <v>85</v>
      </c>
      <c r="AY450" s="18" t="s">
        <v>117</v>
      </c>
      <c r="BE450" s="226">
        <f>IF(N450="základní",J450,0)</f>
        <v>0</v>
      </c>
      <c r="BF450" s="226">
        <f>IF(N450="snížená",J450,0)</f>
        <v>0</v>
      </c>
      <c r="BG450" s="226">
        <f>IF(N450="zákl. přenesená",J450,0)</f>
        <v>0</v>
      </c>
      <c r="BH450" s="226">
        <f>IF(N450="sníž. přenesená",J450,0)</f>
        <v>0</v>
      </c>
      <c r="BI450" s="226">
        <f>IF(N450="nulová",J450,0)</f>
        <v>0</v>
      </c>
      <c r="BJ450" s="18" t="s">
        <v>83</v>
      </c>
      <c r="BK450" s="226">
        <f>ROUND(I450*H450,2)</f>
        <v>0</v>
      </c>
      <c r="BL450" s="18" t="s">
        <v>123</v>
      </c>
      <c r="BM450" s="225" t="s">
        <v>667</v>
      </c>
    </row>
    <row r="451" s="13" customFormat="1">
      <c r="A451" s="13"/>
      <c r="B451" s="227"/>
      <c r="C451" s="228"/>
      <c r="D451" s="229" t="s">
        <v>125</v>
      </c>
      <c r="E451" s="230" t="s">
        <v>1</v>
      </c>
      <c r="F451" s="231" t="s">
        <v>668</v>
      </c>
      <c r="G451" s="228"/>
      <c r="H451" s="230" t="s">
        <v>1</v>
      </c>
      <c r="I451" s="232"/>
      <c r="J451" s="228"/>
      <c r="K451" s="228"/>
      <c r="L451" s="233"/>
      <c r="M451" s="234"/>
      <c r="N451" s="235"/>
      <c r="O451" s="235"/>
      <c r="P451" s="235"/>
      <c r="Q451" s="235"/>
      <c r="R451" s="235"/>
      <c r="S451" s="235"/>
      <c r="T451" s="236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7" t="s">
        <v>125</v>
      </c>
      <c r="AU451" s="237" t="s">
        <v>85</v>
      </c>
      <c r="AV451" s="13" t="s">
        <v>83</v>
      </c>
      <c r="AW451" s="13" t="s">
        <v>32</v>
      </c>
      <c r="AX451" s="13" t="s">
        <v>75</v>
      </c>
      <c r="AY451" s="237" t="s">
        <v>117</v>
      </c>
    </row>
    <row r="452" s="14" customFormat="1">
      <c r="A452" s="14"/>
      <c r="B452" s="238"/>
      <c r="C452" s="239"/>
      <c r="D452" s="229" t="s">
        <v>125</v>
      </c>
      <c r="E452" s="240" t="s">
        <v>1</v>
      </c>
      <c r="F452" s="241" t="s">
        <v>454</v>
      </c>
      <c r="G452" s="239"/>
      <c r="H452" s="242">
        <v>3</v>
      </c>
      <c r="I452" s="243"/>
      <c r="J452" s="239"/>
      <c r="K452" s="239"/>
      <c r="L452" s="244"/>
      <c r="M452" s="245"/>
      <c r="N452" s="246"/>
      <c r="O452" s="246"/>
      <c r="P452" s="246"/>
      <c r="Q452" s="246"/>
      <c r="R452" s="246"/>
      <c r="S452" s="246"/>
      <c r="T452" s="247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8" t="s">
        <v>125</v>
      </c>
      <c r="AU452" s="248" t="s">
        <v>85</v>
      </c>
      <c r="AV452" s="14" t="s">
        <v>85</v>
      </c>
      <c r="AW452" s="14" t="s">
        <v>32</v>
      </c>
      <c r="AX452" s="14" t="s">
        <v>83</v>
      </c>
      <c r="AY452" s="248" t="s">
        <v>117</v>
      </c>
    </row>
    <row r="453" s="2" customFormat="1" ht="16.5" customHeight="1">
      <c r="A453" s="39"/>
      <c r="B453" s="40"/>
      <c r="C453" s="271" t="s">
        <v>669</v>
      </c>
      <c r="D453" s="271" t="s">
        <v>348</v>
      </c>
      <c r="E453" s="272" t="s">
        <v>670</v>
      </c>
      <c r="F453" s="273" t="s">
        <v>671</v>
      </c>
      <c r="G453" s="274" t="s">
        <v>356</v>
      </c>
      <c r="H453" s="275">
        <v>2</v>
      </c>
      <c r="I453" s="276"/>
      <c r="J453" s="275">
        <f>ROUND(I453*H453,2)</f>
        <v>0</v>
      </c>
      <c r="K453" s="273" t="s">
        <v>131</v>
      </c>
      <c r="L453" s="277"/>
      <c r="M453" s="278" t="s">
        <v>1</v>
      </c>
      <c r="N453" s="279" t="s">
        <v>40</v>
      </c>
      <c r="O453" s="92"/>
      <c r="P453" s="223">
        <f>O453*H453</f>
        <v>0</v>
      </c>
      <c r="Q453" s="223">
        <v>0.26200000000000001</v>
      </c>
      <c r="R453" s="223">
        <f>Q453*H453</f>
        <v>0.52400000000000002</v>
      </c>
      <c r="S453" s="223">
        <v>0</v>
      </c>
      <c r="T453" s="224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25" t="s">
        <v>162</v>
      </c>
      <c r="AT453" s="225" t="s">
        <v>348</v>
      </c>
      <c r="AU453" s="225" t="s">
        <v>85</v>
      </c>
      <c r="AY453" s="18" t="s">
        <v>117</v>
      </c>
      <c r="BE453" s="226">
        <f>IF(N453="základní",J453,0)</f>
        <v>0</v>
      </c>
      <c r="BF453" s="226">
        <f>IF(N453="snížená",J453,0)</f>
        <v>0</v>
      </c>
      <c r="BG453" s="226">
        <f>IF(N453="zákl. přenesená",J453,0)</f>
        <v>0</v>
      </c>
      <c r="BH453" s="226">
        <f>IF(N453="sníž. přenesená",J453,0)</f>
        <v>0</v>
      </c>
      <c r="BI453" s="226">
        <f>IF(N453="nulová",J453,0)</f>
        <v>0</v>
      </c>
      <c r="BJ453" s="18" t="s">
        <v>83</v>
      </c>
      <c r="BK453" s="226">
        <f>ROUND(I453*H453,2)</f>
        <v>0</v>
      </c>
      <c r="BL453" s="18" t="s">
        <v>123</v>
      </c>
      <c r="BM453" s="225" t="s">
        <v>672</v>
      </c>
    </row>
    <row r="454" s="14" customFormat="1">
      <c r="A454" s="14"/>
      <c r="B454" s="238"/>
      <c r="C454" s="239"/>
      <c r="D454" s="229" t="s">
        <v>125</v>
      </c>
      <c r="E454" s="240" t="s">
        <v>1</v>
      </c>
      <c r="F454" s="241" t="s">
        <v>673</v>
      </c>
      <c r="G454" s="239"/>
      <c r="H454" s="242">
        <v>2</v>
      </c>
      <c r="I454" s="243"/>
      <c r="J454" s="239"/>
      <c r="K454" s="239"/>
      <c r="L454" s="244"/>
      <c r="M454" s="245"/>
      <c r="N454" s="246"/>
      <c r="O454" s="246"/>
      <c r="P454" s="246"/>
      <c r="Q454" s="246"/>
      <c r="R454" s="246"/>
      <c r="S454" s="246"/>
      <c r="T454" s="247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48" t="s">
        <v>125</v>
      </c>
      <c r="AU454" s="248" t="s">
        <v>85</v>
      </c>
      <c r="AV454" s="14" t="s">
        <v>85</v>
      </c>
      <c r="AW454" s="14" t="s">
        <v>32</v>
      </c>
      <c r="AX454" s="14" t="s">
        <v>83</v>
      </c>
      <c r="AY454" s="248" t="s">
        <v>117</v>
      </c>
    </row>
    <row r="455" s="2" customFormat="1" ht="16.5" customHeight="1">
      <c r="A455" s="39"/>
      <c r="B455" s="40"/>
      <c r="C455" s="271" t="s">
        <v>674</v>
      </c>
      <c r="D455" s="271" t="s">
        <v>348</v>
      </c>
      <c r="E455" s="272" t="s">
        <v>675</v>
      </c>
      <c r="F455" s="273" t="s">
        <v>676</v>
      </c>
      <c r="G455" s="274" t="s">
        <v>356</v>
      </c>
      <c r="H455" s="275">
        <v>4</v>
      </c>
      <c r="I455" s="276"/>
      <c r="J455" s="275">
        <f>ROUND(I455*H455,2)</f>
        <v>0</v>
      </c>
      <c r="K455" s="273" t="s">
        <v>131</v>
      </c>
      <c r="L455" s="277"/>
      <c r="M455" s="278" t="s">
        <v>1</v>
      </c>
      <c r="N455" s="279" t="s">
        <v>40</v>
      </c>
      <c r="O455" s="92"/>
      <c r="P455" s="223">
        <f>O455*H455</f>
        <v>0</v>
      </c>
      <c r="Q455" s="223">
        <v>0.52600000000000002</v>
      </c>
      <c r="R455" s="223">
        <f>Q455*H455</f>
        <v>2.1040000000000001</v>
      </c>
      <c r="S455" s="223">
        <v>0</v>
      </c>
      <c r="T455" s="224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25" t="s">
        <v>162</v>
      </c>
      <c r="AT455" s="225" t="s">
        <v>348</v>
      </c>
      <c r="AU455" s="225" t="s">
        <v>85</v>
      </c>
      <c r="AY455" s="18" t="s">
        <v>117</v>
      </c>
      <c r="BE455" s="226">
        <f>IF(N455="základní",J455,0)</f>
        <v>0</v>
      </c>
      <c r="BF455" s="226">
        <f>IF(N455="snížená",J455,0)</f>
        <v>0</v>
      </c>
      <c r="BG455" s="226">
        <f>IF(N455="zákl. přenesená",J455,0)</f>
        <v>0</v>
      </c>
      <c r="BH455" s="226">
        <f>IF(N455="sníž. přenesená",J455,0)</f>
        <v>0</v>
      </c>
      <c r="BI455" s="226">
        <f>IF(N455="nulová",J455,0)</f>
        <v>0</v>
      </c>
      <c r="BJ455" s="18" t="s">
        <v>83</v>
      </c>
      <c r="BK455" s="226">
        <f>ROUND(I455*H455,2)</f>
        <v>0</v>
      </c>
      <c r="BL455" s="18" t="s">
        <v>123</v>
      </c>
      <c r="BM455" s="225" t="s">
        <v>677</v>
      </c>
    </row>
    <row r="456" s="14" customFormat="1">
      <c r="A456" s="14"/>
      <c r="B456" s="238"/>
      <c r="C456" s="239"/>
      <c r="D456" s="229" t="s">
        <v>125</v>
      </c>
      <c r="E456" s="240" t="s">
        <v>1</v>
      </c>
      <c r="F456" s="241" t="s">
        <v>678</v>
      </c>
      <c r="G456" s="239"/>
      <c r="H456" s="242">
        <v>4</v>
      </c>
      <c r="I456" s="243"/>
      <c r="J456" s="239"/>
      <c r="K456" s="239"/>
      <c r="L456" s="244"/>
      <c r="M456" s="245"/>
      <c r="N456" s="246"/>
      <c r="O456" s="246"/>
      <c r="P456" s="246"/>
      <c r="Q456" s="246"/>
      <c r="R456" s="246"/>
      <c r="S456" s="246"/>
      <c r="T456" s="247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8" t="s">
        <v>125</v>
      </c>
      <c r="AU456" s="248" t="s">
        <v>85</v>
      </c>
      <c r="AV456" s="14" t="s">
        <v>85</v>
      </c>
      <c r="AW456" s="14" t="s">
        <v>32</v>
      </c>
      <c r="AX456" s="14" t="s">
        <v>83</v>
      </c>
      <c r="AY456" s="248" t="s">
        <v>117</v>
      </c>
    </row>
    <row r="457" s="2" customFormat="1" ht="16.5" customHeight="1">
      <c r="A457" s="39"/>
      <c r="B457" s="40"/>
      <c r="C457" s="271" t="s">
        <v>679</v>
      </c>
      <c r="D457" s="271" t="s">
        <v>348</v>
      </c>
      <c r="E457" s="272" t="s">
        <v>680</v>
      </c>
      <c r="F457" s="273" t="s">
        <v>681</v>
      </c>
      <c r="G457" s="274" t="s">
        <v>356</v>
      </c>
      <c r="H457" s="275">
        <v>3</v>
      </c>
      <c r="I457" s="276"/>
      <c r="J457" s="275">
        <f>ROUND(I457*H457,2)</f>
        <v>0</v>
      </c>
      <c r="K457" s="273" t="s">
        <v>131</v>
      </c>
      <c r="L457" s="277"/>
      <c r="M457" s="278" t="s">
        <v>1</v>
      </c>
      <c r="N457" s="279" t="s">
        <v>40</v>
      </c>
      <c r="O457" s="92"/>
      <c r="P457" s="223">
        <f>O457*H457</f>
        <v>0</v>
      </c>
      <c r="Q457" s="223">
        <v>1.0540000000000001</v>
      </c>
      <c r="R457" s="223">
        <f>Q457*H457</f>
        <v>3.1619999999999999</v>
      </c>
      <c r="S457" s="223">
        <v>0</v>
      </c>
      <c r="T457" s="224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25" t="s">
        <v>162</v>
      </c>
      <c r="AT457" s="225" t="s">
        <v>348</v>
      </c>
      <c r="AU457" s="225" t="s">
        <v>85</v>
      </c>
      <c r="AY457" s="18" t="s">
        <v>117</v>
      </c>
      <c r="BE457" s="226">
        <f>IF(N457="základní",J457,0)</f>
        <v>0</v>
      </c>
      <c r="BF457" s="226">
        <f>IF(N457="snížená",J457,0)</f>
        <v>0</v>
      </c>
      <c r="BG457" s="226">
        <f>IF(N457="zákl. přenesená",J457,0)</f>
        <v>0</v>
      </c>
      <c r="BH457" s="226">
        <f>IF(N457="sníž. přenesená",J457,0)</f>
        <v>0</v>
      </c>
      <c r="BI457" s="226">
        <f>IF(N457="nulová",J457,0)</f>
        <v>0</v>
      </c>
      <c r="BJ457" s="18" t="s">
        <v>83</v>
      </c>
      <c r="BK457" s="226">
        <f>ROUND(I457*H457,2)</f>
        <v>0</v>
      </c>
      <c r="BL457" s="18" t="s">
        <v>123</v>
      </c>
      <c r="BM457" s="225" t="s">
        <v>682</v>
      </c>
    </row>
    <row r="458" s="14" customFormat="1">
      <c r="A458" s="14"/>
      <c r="B458" s="238"/>
      <c r="C458" s="239"/>
      <c r="D458" s="229" t="s">
        <v>125</v>
      </c>
      <c r="E458" s="240" t="s">
        <v>1</v>
      </c>
      <c r="F458" s="241" t="s">
        <v>454</v>
      </c>
      <c r="G458" s="239"/>
      <c r="H458" s="242">
        <v>3</v>
      </c>
      <c r="I458" s="243"/>
      <c r="J458" s="239"/>
      <c r="K458" s="239"/>
      <c r="L458" s="244"/>
      <c r="M458" s="245"/>
      <c r="N458" s="246"/>
      <c r="O458" s="246"/>
      <c r="P458" s="246"/>
      <c r="Q458" s="246"/>
      <c r="R458" s="246"/>
      <c r="S458" s="246"/>
      <c r="T458" s="247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8" t="s">
        <v>125</v>
      </c>
      <c r="AU458" s="248" t="s">
        <v>85</v>
      </c>
      <c r="AV458" s="14" t="s">
        <v>85</v>
      </c>
      <c r="AW458" s="14" t="s">
        <v>32</v>
      </c>
      <c r="AX458" s="14" t="s">
        <v>83</v>
      </c>
      <c r="AY458" s="248" t="s">
        <v>117</v>
      </c>
    </row>
    <row r="459" s="2" customFormat="1" ht="24.15" customHeight="1">
      <c r="A459" s="39"/>
      <c r="B459" s="40"/>
      <c r="C459" s="271" t="s">
        <v>683</v>
      </c>
      <c r="D459" s="271" t="s">
        <v>348</v>
      </c>
      <c r="E459" s="272" t="s">
        <v>684</v>
      </c>
      <c r="F459" s="273" t="s">
        <v>685</v>
      </c>
      <c r="G459" s="274" t="s">
        <v>356</v>
      </c>
      <c r="H459" s="275">
        <v>9</v>
      </c>
      <c r="I459" s="276"/>
      <c r="J459" s="275">
        <f>ROUND(I459*H459,2)</f>
        <v>0</v>
      </c>
      <c r="K459" s="273" t="s">
        <v>131</v>
      </c>
      <c r="L459" s="277"/>
      <c r="M459" s="278" t="s">
        <v>1</v>
      </c>
      <c r="N459" s="279" t="s">
        <v>40</v>
      </c>
      <c r="O459" s="92"/>
      <c r="P459" s="223">
        <f>O459*H459</f>
        <v>0</v>
      </c>
      <c r="Q459" s="223">
        <v>0.58499999999999996</v>
      </c>
      <c r="R459" s="223">
        <f>Q459*H459</f>
        <v>5.2649999999999997</v>
      </c>
      <c r="S459" s="223">
        <v>0</v>
      </c>
      <c r="T459" s="224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25" t="s">
        <v>162</v>
      </c>
      <c r="AT459" s="225" t="s">
        <v>348</v>
      </c>
      <c r="AU459" s="225" t="s">
        <v>85</v>
      </c>
      <c r="AY459" s="18" t="s">
        <v>117</v>
      </c>
      <c r="BE459" s="226">
        <f>IF(N459="základní",J459,0)</f>
        <v>0</v>
      </c>
      <c r="BF459" s="226">
        <f>IF(N459="snížená",J459,0)</f>
        <v>0</v>
      </c>
      <c r="BG459" s="226">
        <f>IF(N459="zákl. přenesená",J459,0)</f>
        <v>0</v>
      </c>
      <c r="BH459" s="226">
        <f>IF(N459="sníž. přenesená",J459,0)</f>
        <v>0</v>
      </c>
      <c r="BI459" s="226">
        <f>IF(N459="nulová",J459,0)</f>
        <v>0</v>
      </c>
      <c r="BJ459" s="18" t="s">
        <v>83</v>
      </c>
      <c r="BK459" s="226">
        <f>ROUND(I459*H459,2)</f>
        <v>0</v>
      </c>
      <c r="BL459" s="18" t="s">
        <v>123</v>
      </c>
      <c r="BM459" s="225" t="s">
        <v>686</v>
      </c>
    </row>
    <row r="460" s="14" customFormat="1">
      <c r="A460" s="14"/>
      <c r="B460" s="238"/>
      <c r="C460" s="239"/>
      <c r="D460" s="229" t="s">
        <v>125</v>
      </c>
      <c r="E460" s="240" t="s">
        <v>1</v>
      </c>
      <c r="F460" s="241" t="s">
        <v>687</v>
      </c>
      <c r="G460" s="239"/>
      <c r="H460" s="242">
        <v>9</v>
      </c>
      <c r="I460" s="243"/>
      <c r="J460" s="239"/>
      <c r="K460" s="239"/>
      <c r="L460" s="244"/>
      <c r="M460" s="245"/>
      <c r="N460" s="246"/>
      <c r="O460" s="246"/>
      <c r="P460" s="246"/>
      <c r="Q460" s="246"/>
      <c r="R460" s="246"/>
      <c r="S460" s="246"/>
      <c r="T460" s="247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48" t="s">
        <v>125</v>
      </c>
      <c r="AU460" s="248" t="s">
        <v>85</v>
      </c>
      <c r="AV460" s="14" t="s">
        <v>85</v>
      </c>
      <c r="AW460" s="14" t="s">
        <v>32</v>
      </c>
      <c r="AX460" s="14" t="s">
        <v>83</v>
      </c>
      <c r="AY460" s="248" t="s">
        <v>117</v>
      </c>
    </row>
    <row r="461" s="2" customFormat="1" ht="16.5" customHeight="1">
      <c r="A461" s="39"/>
      <c r="B461" s="40"/>
      <c r="C461" s="271" t="s">
        <v>688</v>
      </c>
      <c r="D461" s="271" t="s">
        <v>348</v>
      </c>
      <c r="E461" s="272" t="s">
        <v>689</v>
      </c>
      <c r="F461" s="273" t="s">
        <v>690</v>
      </c>
      <c r="G461" s="274" t="s">
        <v>356</v>
      </c>
      <c r="H461" s="275">
        <v>3</v>
      </c>
      <c r="I461" s="276"/>
      <c r="J461" s="275">
        <f>ROUND(I461*H461,2)</f>
        <v>0</v>
      </c>
      <c r="K461" s="273" t="s">
        <v>1</v>
      </c>
      <c r="L461" s="277"/>
      <c r="M461" s="278" t="s">
        <v>1</v>
      </c>
      <c r="N461" s="279" t="s">
        <v>40</v>
      </c>
      <c r="O461" s="92"/>
      <c r="P461" s="223">
        <f>O461*H461</f>
        <v>0</v>
      </c>
      <c r="Q461" s="223">
        <v>1.1000000000000001</v>
      </c>
      <c r="R461" s="223">
        <f>Q461*H461</f>
        <v>3.3000000000000003</v>
      </c>
      <c r="S461" s="223">
        <v>0</v>
      </c>
      <c r="T461" s="224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25" t="s">
        <v>162</v>
      </c>
      <c r="AT461" s="225" t="s">
        <v>348</v>
      </c>
      <c r="AU461" s="225" t="s">
        <v>85</v>
      </c>
      <c r="AY461" s="18" t="s">
        <v>117</v>
      </c>
      <c r="BE461" s="226">
        <f>IF(N461="základní",J461,0)</f>
        <v>0</v>
      </c>
      <c r="BF461" s="226">
        <f>IF(N461="snížená",J461,0)</f>
        <v>0</v>
      </c>
      <c r="BG461" s="226">
        <f>IF(N461="zákl. přenesená",J461,0)</f>
        <v>0</v>
      </c>
      <c r="BH461" s="226">
        <f>IF(N461="sníž. přenesená",J461,0)</f>
        <v>0</v>
      </c>
      <c r="BI461" s="226">
        <f>IF(N461="nulová",J461,0)</f>
        <v>0</v>
      </c>
      <c r="BJ461" s="18" t="s">
        <v>83</v>
      </c>
      <c r="BK461" s="226">
        <f>ROUND(I461*H461,2)</f>
        <v>0</v>
      </c>
      <c r="BL461" s="18" t="s">
        <v>123</v>
      </c>
      <c r="BM461" s="225" t="s">
        <v>691</v>
      </c>
    </row>
    <row r="462" s="14" customFormat="1">
      <c r="A462" s="14"/>
      <c r="B462" s="238"/>
      <c r="C462" s="239"/>
      <c r="D462" s="229" t="s">
        <v>125</v>
      </c>
      <c r="E462" s="240" t="s">
        <v>1</v>
      </c>
      <c r="F462" s="241" t="s">
        <v>454</v>
      </c>
      <c r="G462" s="239"/>
      <c r="H462" s="242">
        <v>3</v>
      </c>
      <c r="I462" s="243"/>
      <c r="J462" s="239"/>
      <c r="K462" s="239"/>
      <c r="L462" s="244"/>
      <c r="M462" s="245"/>
      <c r="N462" s="246"/>
      <c r="O462" s="246"/>
      <c r="P462" s="246"/>
      <c r="Q462" s="246"/>
      <c r="R462" s="246"/>
      <c r="S462" s="246"/>
      <c r="T462" s="247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8" t="s">
        <v>125</v>
      </c>
      <c r="AU462" s="248" t="s">
        <v>85</v>
      </c>
      <c r="AV462" s="14" t="s">
        <v>85</v>
      </c>
      <c r="AW462" s="14" t="s">
        <v>32</v>
      </c>
      <c r="AX462" s="14" t="s">
        <v>83</v>
      </c>
      <c r="AY462" s="248" t="s">
        <v>117</v>
      </c>
    </row>
    <row r="463" s="2" customFormat="1" ht="24.15" customHeight="1">
      <c r="A463" s="39"/>
      <c r="B463" s="40"/>
      <c r="C463" s="271" t="s">
        <v>692</v>
      </c>
      <c r="D463" s="271" t="s">
        <v>348</v>
      </c>
      <c r="E463" s="272" t="s">
        <v>693</v>
      </c>
      <c r="F463" s="273" t="s">
        <v>694</v>
      </c>
      <c r="G463" s="274" t="s">
        <v>356</v>
      </c>
      <c r="H463" s="275">
        <v>3</v>
      </c>
      <c r="I463" s="276"/>
      <c r="J463" s="275">
        <f>ROUND(I463*H463,2)</f>
        <v>0</v>
      </c>
      <c r="K463" s="273" t="s">
        <v>131</v>
      </c>
      <c r="L463" s="277"/>
      <c r="M463" s="278" t="s">
        <v>1</v>
      </c>
      <c r="N463" s="279" t="s">
        <v>40</v>
      </c>
      <c r="O463" s="92"/>
      <c r="P463" s="223">
        <f>O463*H463</f>
        <v>0</v>
      </c>
      <c r="Q463" s="223">
        <v>0.52100000000000002</v>
      </c>
      <c r="R463" s="223">
        <f>Q463*H463</f>
        <v>1.5630000000000002</v>
      </c>
      <c r="S463" s="223">
        <v>0</v>
      </c>
      <c r="T463" s="224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25" t="s">
        <v>162</v>
      </c>
      <c r="AT463" s="225" t="s">
        <v>348</v>
      </c>
      <c r="AU463" s="225" t="s">
        <v>85</v>
      </c>
      <c r="AY463" s="18" t="s">
        <v>117</v>
      </c>
      <c r="BE463" s="226">
        <f>IF(N463="základní",J463,0)</f>
        <v>0</v>
      </c>
      <c r="BF463" s="226">
        <f>IF(N463="snížená",J463,0)</f>
        <v>0</v>
      </c>
      <c r="BG463" s="226">
        <f>IF(N463="zákl. přenesená",J463,0)</f>
        <v>0</v>
      </c>
      <c r="BH463" s="226">
        <f>IF(N463="sníž. přenesená",J463,0)</f>
        <v>0</v>
      </c>
      <c r="BI463" s="226">
        <f>IF(N463="nulová",J463,0)</f>
        <v>0</v>
      </c>
      <c r="BJ463" s="18" t="s">
        <v>83</v>
      </c>
      <c r="BK463" s="226">
        <f>ROUND(I463*H463,2)</f>
        <v>0</v>
      </c>
      <c r="BL463" s="18" t="s">
        <v>123</v>
      </c>
      <c r="BM463" s="225" t="s">
        <v>695</v>
      </c>
    </row>
    <row r="464" s="14" customFormat="1">
      <c r="A464" s="14"/>
      <c r="B464" s="238"/>
      <c r="C464" s="239"/>
      <c r="D464" s="229" t="s">
        <v>125</v>
      </c>
      <c r="E464" s="240" t="s">
        <v>1</v>
      </c>
      <c r="F464" s="241" t="s">
        <v>454</v>
      </c>
      <c r="G464" s="239"/>
      <c r="H464" s="242">
        <v>3</v>
      </c>
      <c r="I464" s="243"/>
      <c r="J464" s="239"/>
      <c r="K464" s="239"/>
      <c r="L464" s="244"/>
      <c r="M464" s="245"/>
      <c r="N464" s="246"/>
      <c r="O464" s="246"/>
      <c r="P464" s="246"/>
      <c r="Q464" s="246"/>
      <c r="R464" s="246"/>
      <c r="S464" s="246"/>
      <c r="T464" s="247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8" t="s">
        <v>125</v>
      </c>
      <c r="AU464" s="248" t="s">
        <v>85</v>
      </c>
      <c r="AV464" s="14" t="s">
        <v>85</v>
      </c>
      <c r="AW464" s="14" t="s">
        <v>32</v>
      </c>
      <c r="AX464" s="14" t="s">
        <v>83</v>
      </c>
      <c r="AY464" s="248" t="s">
        <v>117</v>
      </c>
    </row>
    <row r="465" s="2" customFormat="1" ht="24.15" customHeight="1">
      <c r="A465" s="39"/>
      <c r="B465" s="40"/>
      <c r="C465" s="271" t="s">
        <v>696</v>
      </c>
      <c r="D465" s="271" t="s">
        <v>348</v>
      </c>
      <c r="E465" s="272" t="s">
        <v>697</v>
      </c>
      <c r="F465" s="273" t="s">
        <v>698</v>
      </c>
      <c r="G465" s="274" t="s">
        <v>356</v>
      </c>
      <c r="H465" s="275">
        <v>8</v>
      </c>
      <c r="I465" s="276"/>
      <c r="J465" s="275">
        <f>ROUND(I465*H465,2)</f>
        <v>0</v>
      </c>
      <c r="K465" s="273" t="s">
        <v>131</v>
      </c>
      <c r="L465" s="277"/>
      <c r="M465" s="278" t="s">
        <v>1</v>
      </c>
      <c r="N465" s="279" t="s">
        <v>40</v>
      </c>
      <c r="O465" s="92"/>
      <c r="P465" s="223">
        <f>O465*H465</f>
        <v>0</v>
      </c>
      <c r="Q465" s="223">
        <v>0.040000000000000001</v>
      </c>
      <c r="R465" s="223">
        <f>Q465*H465</f>
        <v>0.32000000000000001</v>
      </c>
      <c r="S465" s="223">
        <v>0</v>
      </c>
      <c r="T465" s="224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25" t="s">
        <v>162</v>
      </c>
      <c r="AT465" s="225" t="s">
        <v>348</v>
      </c>
      <c r="AU465" s="225" t="s">
        <v>85</v>
      </c>
      <c r="AY465" s="18" t="s">
        <v>117</v>
      </c>
      <c r="BE465" s="226">
        <f>IF(N465="základní",J465,0)</f>
        <v>0</v>
      </c>
      <c r="BF465" s="226">
        <f>IF(N465="snížená",J465,0)</f>
        <v>0</v>
      </c>
      <c r="BG465" s="226">
        <f>IF(N465="zákl. přenesená",J465,0)</f>
        <v>0</v>
      </c>
      <c r="BH465" s="226">
        <f>IF(N465="sníž. přenesená",J465,0)</f>
        <v>0</v>
      </c>
      <c r="BI465" s="226">
        <f>IF(N465="nulová",J465,0)</f>
        <v>0</v>
      </c>
      <c r="BJ465" s="18" t="s">
        <v>83</v>
      </c>
      <c r="BK465" s="226">
        <f>ROUND(I465*H465,2)</f>
        <v>0</v>
      </c>
      <c r="BL465" s="18" t="s">
        <v>123</v>
      </c>
      <c r="BM465" s="225" t="s">
        <v>699</v>
      </c>
    </row>
    <row r="466" s="14" customFormat="1">
      <c r="A466" s="14"/>
      <c r="B466" s="238"/>
      <c r="C466" s="239"/>
      <c r="D466" s="229" t="s">
        <v>125</v>
      </c>
      <c r="E466" s="240" t="s">
        <v>1</v>
      </c>
      <c r="F466" s="241" t="s">
        <v>700</v>
      </c>
      <c r="G466" s="239"/>
      <c r="H466" s="242">
        <v>8</v>
      </c>
      <c r="I466" s="243"/>
      <c r="J466" s="239"/>
      <c r="K466" s="239"/>
      <c r="L466" s="244"/>
      <c r="M466" s="245"/>
      <c r="N466" s="246"/>
      <c r="O466" s="246"/>
      <c r="P466" s="246"/>
      <c r="Q466" s="246"/>
      <c r="R466" s="246"/>
      <c r="S466" s="246"/>
      <c r="T466" s="247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48" t="s">
        <v>125</v>
      </c>
      <c r="AU466" s="248" t="s">
        <v>85</v>
      </c>
      <c r="AV466" s="14" t="s">
        <v>85</v>
      </c>
      <c r="AW466" s="14" t="s">
        <v>32</v>
      </c>
      <c r="AX466" s="14" t="s">
        <v>83</v>
      </c>
      <c r="AY466" s="248" t="s">
        <v>117</v>
      </c>
    </row>
    <row r="467" s="2" customFormat="1" ht="24.15" customHeight="1">
      <c r="A467" s="39"/>
      <c r="B467" s="40"/>
      <c r="C467" s="271" t="s">
        <v>701</v>
      </c>
      <c r="D467" s="271" t="s">
        <v>348</v>
      </c>
      <c r="E467" s="272" t="s">
        <v>702</v>
      </c>
      <c r="F467" s="273" t="s">
        <v>703</v>
      </c>
      <c r="G467" s="274" t="s">
        <v>356</v>
      </c>
      <c r="H467" s="275">
        <v>5</v>
      </c>
      <c r="I467" s="276"/>
      <c r="J467" s="275">
        <f>ROUND(I467*H467,2)</f>
        <v>0</v>
      </c>
      <c r="K467" s="273" t="s">
        <v>131</v>
      </c>
      <c r="L467" s="277"/>
      <c r="M467" s="278" t="s">
        <v>1</v>
      </c>
      <c r="N467" s="279" t="s">
        <v>40</v>
      </c>
      <c r="O467" s="92"/>
      <c r="P467" s="223">
        <f>O467*H467</f>
        <v>0</v>
      </c>
      <c r="Q467" s="223">
        <v>0.050999999999999997</v>
      </c>
      <c r="R467" s="223">
        <f>Q467*H467</f>
        <v>0.255</v>
      </c>
      <c r="S467" s="223">
        <v>0</v>
      </c>
      <c r="T467" s="224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25" t="s">
        <v>162</v>
      </c>
      <c r="AT467" s="225" t="s">
        <v>348</v>
      </c>
      <c r="AU467" s="225" t="s">
        <v>85</v>
      </c>
      <c r="AY467" s="18" t="s">
        <v>117</v>
      </c>
      <c r="BE467" s="226">
        <f>IF(N467="základní",J467,0)</f>
        <v>0</v>
      </c>
      <c r="BF467" s="226">
        <f>IF(N467="snížená",J467,0)</f>
        <v>0</v>
      </c>
      <c r="BG467" s="226">
        <f>IF(N467="zákl. přenesená",J467,0)</f>
        <v>0</v>
      </c>
      <c r="BH467" s="226">
        <f>IF(N467="sníž. přenesená",J467,0)</f>
        <v>0</v>
      </c>
      <c r="BI467" s="226">
        <f>IF(N467="nulová",J467,0)</f>
        <v>0</v>
      </c>
      <c r="BJ467" s="18" t="s">
        <v>83</v>
      </c>
      <c r="BK467" s="226">
        <f>ROUND(I467*H467,2)</f>
        <v>0</v>
      </c>
      <c r="BL467" s="18" t="s">
        <v>123</v>
      </c>
      <c r="BM467" s="225" t="s">
        <v>704</v>
      </c>
    </row>
    <row r="468" s="14" customFormat="1">
      <c r="A468" s="14"/>
      <c r="B468" s="238"/>
      <c r="C468" s="239"/>
      <c r="D468" s="229" t="s">
        <v>125</v>
      </c>
      <c r="E468" s="240" t="s">
        <v>1</v>
      </c>
      <c r="F468" s="241" t="s">
        <v>705</v>
      </c>
      <c r="G468" s="239"/>
      <c r="H468" s="242">
        <v>5</v>
      </c>
      <c r="I468" s="243"/>
      <c r="J468" s="239"/>
      <c r="K468" s="239"/>
      <c r="L468" s="244"/>
      <c r="M468" s="245"/>
      <c r="N468" s="246"/>
      <c r="O468" s="246"/>
      <c r="P468" s="246"/>
      <c r="Q468" s="246"/>
      <c r="R468" s="246"/>
      <c r="S468" s="246"/>
      <c r="T468" s="247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8" t="s">
        <v>125</v>
      </c>
      <c r="AU468" s="248" t="s">
        <v>85</v>
      </c>
      <c r="AV468" s="14" t="s">
        <v>85</v>
      </c>
      <c r="AW468" s="14" t="s">
        <v>32</v>
      </c>
      <c r="AX468" s="14" t="s">
        <v>83</v>
      </c>
      <c r="AY468" s="248" t="s">
        <v>117</v>
      </c>
    </row>
    <row r="469" s="2" customFormat="1" ht="24.15" customHeight="1">
      <c r="A469" s="39"/>
      <c r="B469" s="40"/>
      <c r="C469" s="271" t="s">
        <v>706</v>
      </c>
      <c r="D469" s="271" t="s">
        <v>348</v>
      </c>
      <c r="E469" s="272" t="s">
        <v>707</v>
      </c>
      <c r="F469" s="273" t="s">
        <v>708</v>
      </c>
      <c r="G469" s="274" t="s">
        <v>356</v>
      </c>
      <c r="H469" s="275">
        <v>5</v>
      </c>
      <c r="I469" s="276"/>
      <c r="J469" s="275">
        <f>ROUND(I469*H469,2)</f>
        <v>0</v>
      </c>
      <c r="K469" s="273" t="s">
        <v>131</v>
      </c>
      <c r="L469" s="277"/>
      <c r="M469" s="278" t="s">
        <v>1</v>
      </c>
      <c r="N469" s="279" t="s">
        <v>40</v>
      </c>
      <c r="O469" s="92"/>
      <c r="P469" s="223">
        <f>O469*H469</f>
        <v>0</v>
      </c>
      <c r="Q469" s="223">
        <v>0.068000000000000005</v>
      </c>
      <c r="R469" s="223">
        <f>Q469*H469</f>
        <v>0.34000000000000002</v>
      </c>
      <c r="S469" s="223">
        <v>0</v>
      </c>
      <c r="T469" s="224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25" t="s">
        <v>162</v>
      </c>
      <c r="AT469" s="225" t="s">
        <v>348</v>
      </c>
      <c r="AU469" s="225" t="s">
        <v>85</v>
      </c>
      <c r="AY469" s="18" t="s">
        <v>117</v>
      </c>
      <c r="BE469" s="226">
        <f>IF(N469="základní",J469,0)</f>
        <v>0</v>
      </c>
      <c r="BF469" s="226">
        <f>IF(N469="snížená",J469,0)</f>
        <v>0</v>
      </c>
      <c r="BG469" s="226">
        <f>IF(N469="zákl. přenesená",J469,0)</f>
        <v>0</v>
      </c>
      <c r="BH469" s="226">
        <f>IF(N469="sníž. přenesená",J469,0)</f>
        <v>0</v>
      </c>
      <c r="BI469" s="226">
        <f>IF(N469="nulová",J469,0)</f>
        <v>0</v>
      </c>
      <c r="BJ469" s="18" t="s">
        <v>83</v>
      </c>
      <c r="BK469" s="226">
        <f>ROUND(I469*H469,2)</f>
        <v>0</v>
      </c>
      <c r="BL469" s="18" t="s">
        <v>123</v>
      </c>
      <c r="BM469" s="225" t="s">
        <v>709</v>
      </c>
    </row>
    <row r="470" s="14" customFormat="1">
      <c r="A470" s="14"/>
      <c r="B470" s="238"/>
      <c r="C470" s="239"/>
      <c r="D470" s="229" t="s">
        <v>125</v>
      </c>
      <c r="E470" s="240" t="s">
        <v>1</v>
      </c>
      <c r="F470" s="241" t="s">
        <v>705</v>
      </c>
      <c r="G470" s="239"/>
      <c r="H470" s="242">
        <v>5</v>
      </c>
      <c r="I470" s="243"/>
      <c r="J470" s="239"/>
      <c r="K470" s="239"/>
      <c r="L470" s="244"/>
      <c r="M470" s="245"/>
      <c r="N470" s="246"/>
      <c r="O470" s="246"/>
      <c r="P470" s="246"/>
      <c r="Q470" s="246"/>
      <c r="R470" s="246"/>
      <c r="S470" s="246"/>
      <c r="T470" s="247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8" t="s">
        <v>125</v>
      </c>
      <c r="AU470" s="248" t="s">
        <v>85</v>
      </c>
      <c r="AV470" s="14" t="s">
        <v>85</v>
      </c>
      <c r="AW470" s="14" t="s">
        <v>32</v>
      </c>
      <c r="AX470" s="14" t="s">
        <v>83</v>
      </c>
      <c r="AY470" s="248" t="s">
        <v>117</v>
      </c>
    </row>
    <row r="471" s="2" customFormat="1" ht="24.15" customHeight="1">
      <c r="A471" s="39"/>
      <c r="B471" s="40"/>
      <c r="C471" s="271" t="s">
        <v>710</v>
      </c>
      <c r="D471" s="271" t="s">
        <v>348</v>
      </c>
      <c r="E471" s="272" t="s">
        <v>711</v>
      </c>
      <c r="F471" s="273" t="s">
        <v>712</v>
      </c>
      <c r="G471" s="274" t="s">
        <v>356</v>
      </c>
      <c r="H471" s="275">
        <v>31</v>
      </c>
      <c r="I471" s="276"/>
      <c r="J471" s="275">
        <f>ROUND(I471*H471,2)</f>
        <v>0</v>
      </c>
      <c r="K471" s="273" t="s">
        <v>131</v>
      </c>
      <c r="L471" s="277"/>
      <c r="M471" s="278" t="s">
        <v>1</v>
      </c>
      <c r="N471" s="279" t="s">
        <v>40</v>
      </c>
      <c r="O471" s="92"/>
      <c r="P471" s="223">
        <f>O471*H471</f>
        <v>0</v>
      </c>
      <c r="Q471" s="223">
        <v>0.002</v>
      </c>
      <c r="R471" s="223">
        <f>Q471*H471</f>
        <v>0.062</v>
      </c>
      <c r="S471" s="223">
        <v>0</v>
      </c>
      <c r="T471" s="224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25" t="s">
        <v>162</v>
      </c>
      <c r="AT471" s="225" t="s">
        <v>348</v>
      </c>
      <c r="AU471" s="225" t="s">
        <v>85</v>
      </c>
      <c r="AY471" s="18" t="s">
        <v>117</v>
      </c>
      <c r="BE471" s="226">
        <f>IF(N471="základní",J471,0)</f>
        <v>0</v>
      </c>
      <c r="BF471" s="226">
        <f>IF(N471="snížená",J471,0)</f>
        <v>0</v>
      </c>
      <c r="BG471" s="226">
        <f>IF(N471="zákl. přenesená",J471,0)</f>
        <v>0</v>
      </c>
      <c r="BH471" s="226">
        <f>IF(N471="sníž. přenesená",J471,0)</f>
        <v>0</v>
      </c>
      <c r="BI471" s="226">
        <f>IF(N471="nulová",J471,0)</f>
        <v>0</v>
      </c>
      <c r="BJ471" s="18" t="s">
        <v>83</v>
      </c>
      <c r="BK471" s="226">
        <f>ROUND(I471*H471,2)</f>
        <v>0</v>
      </c>
      <c r="BL471" s="18" t="s">
        <v>123</v>
      </c>
      <c r="BM471" s="225" t="s">
        <v>713</v>
      </c>
    </row>
    <row r="472" s="14" customFormat="1">
      <c r="A472" s="14"/>
      <c r="B472" s="238"/>
      <c r="C472" s="239"/>
      <c r="D472" s="229" t="s">
        <v>125</v>
      </c>
      <c r="E472" s="240" t="s">
        <v>1</v>
      </c>
      <c r="F472" s="241" t="s">
        <v>714</v>
      </c>
      <c r="G472" s="239"/>
      <c r="H472" s="242">
        <v>31</v>
      </c>
      <c r="I472" s="243"/>
      <c r="J472" s="239"/>
      <c r="K472" s="239"/>
      <c r="L472" s="244"/>
      <c r="M472" s="245"/>
      <c r="N472" s="246"/>
      <c r="O472" s="246"/>
      <c r="P472" s="246"/>
      <c r="Q472" s="246"/>
      <c r="R472" s="246"/>
      <c r="S472" s="246"/>
      <c r="T472" s="247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8" t="s">
        <v>125</v>
      </c>
      <c r="AU472" s="248" t="s">
        <v>85</v>
      </c>
      <c r="AV472" s="14" t="s">
        <v>85</v>
      </c>
      <c r="AW472" s="14" t="s">
        <v>32</v>
      </c>
      <c r="AX472" s="14" t="s">
        <v>83</v>
      </c>
      <c r="AY472" s="248" t="s">
        <v>117</v>
      </c>
    </row>
    <row r="473" s="2" customFormat="1" ht="16.5" customHeight="1">
      <c r="A473" s="39"/>
      <c r="B473" s="40"/>
      <c r="C473" s="215" t="s">
        <v>715</v>
      </c>
      <c r="D473" s="215" t="s">
        <v>119</v>
      </c>
      <c r="E473" s="216" t="s">
        <v>716</v>
      </c>
      <c r="F473" s="217" t="s">
        <v>717</v>
      </c>
      <c r="G473" s="218" t="s">
        <v>356</v>
      </c>
      <c r="H473" s="219">
        <v>6</v>
      </c>
      <c r="I473" s="220"/>
      <c r="J473" s="219">
        <f>ROUND(I473*H473,2)</f>
        <v>0</v>
      </c>
      <c r="K473" s="217" t="s">
        <v>1</v>
      </c>
      <c r="L473" s="45"/>
      <c r="M473" s="221" t="s">
        <v>1</v>
      </c>
      <c r="N473" s="222" t="s">
        <v>40</v>
      </c>
      <c r="O473" s="92"/>
      <c r="P473" s="223">
        <f>O473*H473</f>
        <v>0</v>
      </c>
      <c r="Q473" s="223">
        <v>0</v>
      </c>
      <c r="R473" s="223">
        <f>Q473*H473</f>
        <v>0</v>
      </c>
      <c r="S473" s="223">
        <v>0</v>
      </c>
      <c r="T473" s="224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25" t="s">
        <v>123</v>
      </c>
      <c r="AT473" s="225" t="s">
        <v>119</v>
      </c>
      <c r="AU473" s="225" t="s">
        <v>85</v>
      </c>
      <c r="AY473" s="18" t="s">
        <v>117</v>
      </c>
      <c r="BE473" s="226">
        <f>IF(N473="základní",J473,0)</f>
        <v>0</v>
      </c>
      <c r="BF473" s="226">
        <f>IF(N473="snížená",J473,0)</f>
        <v>0</v>
      </c>
      <c r="BG473" s="226">
        <f>IF(N473="zákl. přenesená",J473,0)</f>
        <v>0</v>
      </c>
      <c r="BH473" s="226">
        <f>IF(N473="sníž. přenesená",J473,0)</f>
        <v>0</v>
      </c>
      <c r="BI473" s="226">
        <f>IF(N473="nulová",J473,0)</f>
        <v>0</v>
      </c>
      <c r="BJ473" s="18" t="s">
        <v>83</v>
      </c>
      <c r="BK473" s="226">
        <f>ROUND(I473*H473,2)</f>
        <v>0</v>
      </c>
      <c r="BL473" s="18" t="s">
        <v>123</v>
      </c>
      <c r="BM473" s="225" t="s">
        <v>718</v>
      </c>
    </row>
    <row r="474" s="14" customFormat="1">
      <c r="A474" s="14"/>
      <c r="B474" s="238"/>
      <c r="C474" s="239"/>
      <c r="D474" s="229" t="s">
        <v>125</v>
      </c>
      <c r="E474" s="240" t="s">
        <v>1</v>
      </c>
      <c r="F474" s="241" t="s">
        <v>719</v>
      </c>
      <c r="G474" s="239"/>
      <c r="H474" s="242">
        <v>6</v>
      </c>
      <c r="I474" s="243"/>
      <c r="J474" s="239"/>
      <c r="K474" s="239"/>
      <c r="L474" s="244"/>
      <c r="M474" s="245"/>
      <c r="N474" s="246"/>
      <c r="O474" s="246"/>
      <c r="P474" s="246"/>
      <c r="Q474" s="246"/>
      <c r="R474" s="246"/>
      <c r="S474" s="246"/>
      <c r="T474" s="247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8" t="s">
        <v>125</v>
      </c>
      <c r="AU474" s="248" t="s">
        <v>85</v>
      </c>
      <c r="AV474" s="14" t="s">
        <v>85</v>
      </c>
      <c r="AW474" s="14" t="s">
        <v>32</v>
      </c>
      <c r="AX474" s="14" t="s">
        <v>83</v>
      </c>
      <c r="AY474" s="248" t="s">
        <v>117</v>
      </c>
    </row>
    <row r="475" s="2" customFormat="1" ht="21.75" customHeight="1">
      <c r="A475" s="39"/>
      <c r="B475" s="40"/>
      <c r="C475" s="215" t="s">
        <v>720</v>
      </c>
      <c r="D475" s="215" t="s">
        <v>119</v>
      </c>
      <c r="E475" s="216" t="s">
        <v>721</v>
      </c>
      <c r="F475" s="217" t="s">
        <v>722</v>
      </c>
      <c r="G475" s="218" t="s">
        <v>356</v>
      </c>
      <c r="H475" s="219">
        <v>12</v>
      </c>
      <c r="I475" s="220"/>
      <c r="J475" s="219">
        <f>ROUND(I475*H475,2)</f>
        <v>0</v>
      </c>
      <c r="K475" s="217" t="s">
        <v>131</v>
      </c>
      <c r="L475" s="45"/>
      <c r="M475" s="221" t="s">
        <v>1</v>
      </c>
      <c r="N475" s="222" t="s">
        <v>40</v>
      </c>
      <c r="O475" s="92"/>
      <c r="P475" s="223">
        <f>O475*H475</f>
        <v>0</v>
      </c>
      <c r="Q475" s="223">
        <v>0.21734000000000001</v>
      </c>
      <c r="R475" s="223">
        <f>Q475*H475</f>
        <v>2.6080800000000002</v>
      </c>
      <c r="S475" s="223">
        <v>0</v>
      </c>
      <c r="T475" s="224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25" t="s">
        <v>123</v>
      </c>
      <c r="AT475" s="225" t="s">
        <v>119</v>
      </c>
      <c r="AU475" s="225" t="s">
        <v>85</v>
      </c>
      <c r="AY475" s="18" t="s">
        <v>117</v>
      </c>
      <c r="BE475" s="226">
        <f>IF(N475="základní",J475,0)</f>
        <v>0</v>
      </c>
      <c r="BF475" s="226">
        <f>IF(N475="snížená",J475,0)</f>
        <v>0</v>
      </c>
      <c r="BG475" s="226">
        <f>IF(N475="zákl. přenesená",J475,0)</f>
        <v>0</v>
      </c>
      <c r="BH475" s="226">
        <f>IF(N475="sníž. přenesená",J475,0)</f>
        <v>0</v>
      </c>
      <c r="BI475" s="226">
        <f>IF(N475="nulová",J475,0)</f>
        <v>0</v>
      </c>
      <c r="BJ475" s="18" t="s">
        <v>83</v>
      </c>
      <c r="BK475" s="226">
        <f>ROUND(I475*H475,2)</f>
        <v>0</v>
      </c>
      <c r="BL475" s="18" t="s">
        <v>123</v>
      </c>
      <c r="BM475" s="225" t="s">
        <v>723</v>
      </c>
    </row>
    <row r="476" s="13" customFormat="1">
      <c r="A476" s="13"/>
      <c r="B476" s="227"/>
      <c r="C476" s="228"/>
      <c r="D476" s="229" t="s">
        <v>125</v>
      </c>
      <c r="E476" s="230" t="s">
        <v>1</v>
      </c>
      <c r="F476" s="231" t="s">
        <v>724</v>
      </c>
      <c r="G476" s="228"/>
      <c r="H476" s="230" t="s">
        <v>1</v>
      </c>
      <c r="I476" s="232"/>
      <c r="J476" s="228"/>
      <c r="K476" s="228"/>
      <c r="L476" s="233"/>
      <c r="M476" s="234"/>
      <c r="N476" s="235"/>
      <c r="O476" s="235"/>
      <c r="P476" s="235"/>
      <c r="Q476" s="235"/>
      <c r="R476" s="235"/>
      <c r="S476" s="235"/>
      <c r="T476" s="236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7" t="s">
        <v>125</v>
      </c>
      <c r="AU476" s="237" t="s">
        <v>85</v>
      </c>
      <c r="AV476" s="13" t="s">
        <v>83</v>
      </c>
      <c r="AW476" s="13" t="s">
        <v>32</v>
      </c>
      <c r="AX476" s="13" t="s">
        <v>75</v>
      </c>
      <c r="AY476" s="237" t="s">
        <v>117</v>
      </c>
    </row>
    <row r="477" s="14" customFormat="1">
      <c r="A477" s="14"/>
      <c r="B477" s="238"/>
      <c r="C477" s="239"/>
      <c r="D477" s="229" t="s">
        <v>125</v>
      </c>
      <c r="E477" s="240" t="s">
        <v>1</v>
      </c>
      <c r="F477" s="241" t="s">
        <v>725</v>
      </c>
      <c r="G477" s="239"/>
      <c r="H477" s="242">
        <v>12</v>
      </c>
      <c r="I477" s="243"/>
      <c r="J477" s="239"/>
      <c r="K477" s="239"/>
      <c r="L477" s="244"/>
      <c r="M477" s="245"/>
      <c r="N477" s="246"/>
      <c r="O477" s="246"/>
      <c r="P477" s="246"/>
      <c r="Q477" s="246"/>
      <c r="R477" s="246"/>
      <c r="S477" s="246"/>
      <c r="T477" s="247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8" t="s">
        <v>125</v>
      </c>
      <c r="AU477" s="248" t="s">
        <v>85</v>
      </c>
      <c r="AV477" s="14" t="s">
        <v>85</v>
      </c>
      <c r="AW477" s="14" t="s">
        <v>32</v>
      </c>
      <c r="AX477" s="14" t="s">
        <v>83</v>
      </c>
      <c r="AY477" s="248" t="s">
        <v>117</v>
      </c>
    </row>
    <row r="478" s="2" customFormat="1" ht="24.15" customHeight="1">
      <c r="A478" s="39"/>
      <c r="B478" s="40"/>
      <c r="C478" s="271" t="s">
        <v>726</v>
      </c>
      <c r="D478" s="271" t="s">
        <v>348</v>
      </c>
      <c r="E478" s="272" t="s">
        <v>727</v>
      </c>
      <c r="F478" s="273" t="s">
        <v>728</v>
      </c>
      <c r="G478" s="274" t="s">
        <v>356</v>
      </c>
      <c r="H478" s="275">
        <v>4</v>
      </c>
      <c r="I478" s="276"/>
      <c r="J478" s="275">
        <f>ROUND(I478*H478,2)</f>
        <v>0</v>
      </c>
      <c r="K478" s="273" t="s">
        <v>1</v>
      </c>
      <c r="L478" s="277"/>
      <c r="M478" s="278" t="s">
        <v>1</v>
      </c>
      <c r="N478" s="279" t="s">
        <v>40</v>
      </c>
      <c r="O478" s="92"/>
      <c r="P478" s="223">
        <f>O478*H478</f>
        <v>0</v>
      </c>
      <c r="Q478" s="223">
        <v>0.10100000000000001</v>
      </c>
      <c r="R478" s="223">
        <f>Q478*H478</f>
        <v>0.40400000000000003</v>
      </c>
      <c r="S478" s="223">
        <v>0</v>
      </c>
      <c r="T478" s="224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25" t="s">
        <v>162</v>
      </c>
      <c r="AT478" s="225" t="s">
        <v>348</v>
      </c>
      <c r="AU478" s="225" t="s">
        <v>85</v>
      </c>
      <c r="AY478" s="18" t="s">
        <v>117</v>
      </c>
      <c r="BE478" s="226">
        <f>IF(N478="základní",J478,0)</f>
        <v>0</v>
      </c>
      <c r="BF478" s="226">
        <f>IF(N478="snížená",J478,0)</f>
        <v>0</v>
      </c>
      <c r="BG478" s="226">
        <f>IF(N478="zákl. přenesená",J478,0)</f>
        <v>0</v>
      </c>
      <c r="BH478" s="226">
        <f>IF(N478="sníž. přenesená",J478,0)</f>
        <v>0</v>
      </c>
      <c r="BI478" s="226">
        <f>IF(N478="nulová",J478,0)</f>
        <v>0</v>
      </c>
      <c r="BJ478" s="18" t="s">
        <v>83</v>
      </c>
      <c r="BK478" s="226">
        <f>ROUND(I478*H478,2)</f>
        <v>0</v>
      </c>
      <c r="BL478" s="18" t="s">
        <v>123</v>
      </c>
      <c r="BM478" s="225" t="s">
        <v>729</v>
      </c>
    </row>
    <row r="479" s="14" customFormat="1">
      <c r="A479" s="14"/>
      <c r="B479" s="238"/>
      <c r="C479" s="239"/>
      <c r="D479" s="229" t="s">
        <v>125</v>
      </c>
      <c r="E479" s="240" t="s">
        <v>1</v>
      </c>
      <c r="F479" s="241" t="s">
        <v>546</v>
      </c>
      <c r="G479" s="239"/>
      <c r="H479" s="242">
        <v>4</v>
      </c>
      <c r="I479" s="243"/>
      <c r="J479" s="239"/>
      <c r="K479" s="239"/>
      <c r="L479" s="244"/>
      <c r="M479" s="245"/>
      <c r="N479" s="246"/>
      <c r="O479" s="246"/>
      <c r="P479" s="246"/>
      <c r="Q479" s="246"/>
      <c r="R479" s="246"/>
      <c r="S479" s="246"/>
      <c r="T479" s="247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8" t="s">
        <v>125</v>
      </c>
      <c r="AU479" s="248" t="s">
        <v>85</v>
      </c>
      <c r="AV479" s="14" t="s">
        <v>85</v>
      </c>
      <c r="AW479" s="14" t="s">
        <v>32</v>
      </c>
      <c r="AX479" s="14" t="s">
        <v>83</v>
      </c>
      <c r="AY479" s="248" t="s">
        <v>117</v>
      </c>
    </row>
    <row r="480" s="2" customFormat="1" ht="24.15" customHeight="1">
      <c r="A480" s="39"/>
      <c r="B480" s="40"/>
      <c r="C480" s="271" t="s">
        <v>730</v>
      </c>
      <c r="D480" s="271" t="s">
        <v>348</v>
      </c>
      <c r="E480" s="272" t="s">
        <v>731</v>
      </c>
      <c r="F480" s="273" t="s">
        <v>732</v>
      </c>
      <c r="G480" s="274" t="s">
        <v>356</v>
      </c>
      <c r="H480" s="275">
        <v>8</v>
      </c>
      <c r="I480" s="276"/>
      <c r="J480" s="275">
        <f>ROUND(I480*H480,2)</f>
        <v>0</v>
      </c>
      <c r="K480" s="273" t="s">
        <v>1</v>
      </c>
      <c r="L480" s="277"/>
      <c r="M480" s="278" t="s">
        <v>1</v>
      </c>
      <c r="N480" s="279" t="s">
        <v>40</v>
      </c>
      <c r="O480" s="92"/>
      <c r="P480" s="223">
        <f>O480*H480</f>
        <v>0</v>
      </c>
      <c r="Q480" s="223">
        <v>0.045999999999999999</v>
      </c>
      <c r="R480" s="223">
        <f>Q480*H480</f>
        <v>0.36799999999999999</v>
      </c>
      <c r="S480" s="223">
        <v>0</v>
      </c>
      <c r="T480" s="224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25" t="s">
        <v>162</v>
      </c>
      <c r="AT480" s="225" t="s">
        <v>348</v>
      </c>
      <c r="AU480" s="225" t="s">
        <v>85</v>
      </c>
      <c r="AY480" s="18" t="s">
        <v>117</v>
      </c>
      <c r="BE480" s="226">
        <f>IF(N480="základní",J480,0)</f>
        <v>0</v>
      </c>
      <c r="BF480" s="226">
        <f>IF(N480="snížená",J480,0)</f>
        <v>0</v>
      </c>
      <c r="BG480" s="226">
        <f>IF(N480="zákl. přenesená",J480,0)</f>
        <v>0</v>
      </c>
      <c r="BH480" s="226">
        <f>IF(N480="sníž. přenesená",J480,0)</f>
        <v>0</v>
      </c>
      <c r="BI480" s="226">
        <f>IF(N480="nulová",J480,0)</f>
        <v>0</v>
      </c>
      <c r="BJ480" s="18" t="s">
        <v>83</v>
      </c>
      <c r="BK480" s="226">
        <f>ROUND(I480*H480,2)</f>
        <v>0</v>
      </c>
      <c r="BL480" s="18" t="s">
        <v>123</v>
      </c>
      <c r="BM480" s="225" t="s">
        <v>733</v>
      </c>
    </row>
    <row r="481" s="14" customFormat="1">
      <c r="A481" s="14"/>
      <c r="B481" s="238"/>
      <c r="C481" s="239"/>
      <c r="D481" s="229" t="s">
        <v>125</v>
      </c>
      <c r="E481" s="240" t="s">
        <v>1</v>
      </c>
      <c r="F481" s="241" t="s">
        <v>734</v>
      </c>
      <c r="G481" s="239"/>
      <c r="H481" s="242">
        <v>8</v>
      </c>
      <c r="I481" s="243"/>
      <c r="J481" s="239"/>
      <c r="K481" s="239"/>
      <c r="L481" s="244"/>
      <c r="M481" s="245"/>
      <c r="N481" s="246"/>
      <c r="O481" s="246"/>
      <c r="P481" s="246"/>
      <c r="Q481" s="246"/>
      <c r="R481" s="246"/>
      <c r="S481" s="246"/>
      <c r="T481" s="247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8" t="s">
        <v>125</v>
      </c>
      <c r="AU481" s="248" t="s">
        <v>85</v>
      </c>
      <c r="AV481" s="14" t="s">
        <v>85</v>
      </c>
      <c r="AW481" s="14" t="s">
        <v>32</v>
      </c>
      <c r="AX481" s="14" t="s">
        <v>83</v>
      </c>
      <c r="AY481" s="248" t="s">
        <v>117</v>
      </c>
    </row>
    <row r="482" s="2" customFormat="1" ht="16.5" customHeight="1">
      <c r="A482" s="39"/>
      <c r="B482" s="40"/>
      <c r="C482" s="215" t="s">
        <v>735</v>
      </c>
      <c r="D482" s="215" t="s">
        <v>119</v>
      </c>
      <c r="E482" s="216" t="s">
        <v>736</v>
      </c>
      <c r="F482" s="217" t="s">
        <v>737</v>
      </c>
      <c r="G482" s="218" t="s">
        <v>185</v>
      </c>
      <c r="H482" s="219">
        <v>1</v>
      </c>
      <c r="I482" s="220"/>
      <c r="J482" s="219">
        <f>ROUND(I482*H482,2)</f>
        <v>0</v>
      </c>
      <c r="K482" s="217" t="s">
        <v>1</v>
      </c>
      <c r="L482" s="45"/>
      <c r="M482" s="221" t="s">
        <v>1</v>
      </c>
      <c r="N482" s="222" t="s">
        <v>40</v>
      </c>
      <c r="O482" s="92"/>
      <c r="P482" s="223">
        <f>O482*H482</f>
        <v>0</v>
      </c>
      <c r="Q482" s="223">
        <v>0</v>
      </c>
      <c r="R482" s="223">
        <f>Q482*H482</f>
        <v>0</v>
      </c>
      <c r="S482" s="223">
        <v>0</v>
      </c>
      <c r="T482" s="224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25" t="s">
        <v>123</v>
      </c>
      <c r="AT482" s="225" t="s">
        <v>119</v>
      </c>
      <c r="AU482" s="225" t="s">
        <v>85</v>
      </c>
      <c r="AY482" s="18" t="s">
        <v>117</v>
      </c>
      <c r="BE482" s="226">
        <f>IF(N482="základní",J482,0)</f>
        <v>0</v>
      </c>
      <c r="BF482" s="226">
        <f>IF(N482="snížená",J482,0)</f>
        <v>0</v>
      </c>
      <c r="BG482" s="226">
        <f>IF(N482="zákl. přenesená",J482,0)</f>
        <v>0</v>
      </c>
      <c r="BH482" s="226">
        <f>IF(N482="sníž. přenesená",J482,0)</f>
        <v>0</v>
      </c>
      <c r="BI482" s="226">
        <f>IF(N482="nulová",J482,0)</f>
        <v>0</v>
      </c>
      <c r="BJ482" s="18" t="s">
        <v>83</v>
      </c>
      <c r="BK482" s="226">
        <f>ROUND(I482*H482,2)</f>
        <v>0</v>
      </c>
      <c r="BL482" s="18" t="s">
        <v>123</v>
      </c>
      <c r="BM482" s="225" t="s">
        <v>738</v>
      </c>
    </row>
    <row r="483" s="13" customFormat="1">
      <c r="A483" s="13"/>
      <c r="B483" s="227"/>
      <c r="C483" s="228"/>
      <c r="D483" s="229" t="s">
        <v>125</v>
      </c>
      <c r="E483" s="230" t="s">
        <v>1</v>
      </c>
      <c r="F483" s="231" t="s">
        <v>739</v>
      </c>
      <c r="G483" s="228"/>
      <c r="H483" s="230" t="s">
        <v>1</v>
      </c>
      <c r="I483" s="232"/>
      <c r="J483" s="228"/>
      <c r="K483" s="228"/>
      <c r="L483" s="233"/>
      <c r="M483" s="234"/>
      <c r="N483" s="235"/>
      <c r="O483" s="235"/>
      <c r="P483" s="235"/>
      <c r="Q483" s="235"/>
      <c r="R483" s="235"/>
      <c r="S483" s="235"/>
      <c r="T483" s="236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7" t="s">
        <v>125</v>
      </c>
      <c r="AU483" s="237" t="s">
        <v>85</v>
      </c>
      <c r="AV483" s="13" t="s">
        <v>83</v>
      </c>
      <c r="AW483" s="13" t="s">
        <v>32</v>
      </c>
      <c r="AX483" s="13" t="s">
        <v>75</v>
      </c>
      <c r="AY483" s="237" t="s">
        <v>117</v>
      </c>
    </row>
    <row r="484" s="13" customFormat="1">
      <c r="A484" s="13"/>
      <c r="B484" s="227"/>
      <c r="C484" s="228"/>
      <c r="D484" s="229" t="s">
        <v>125</v>
      </c>
      <c r="E484" s="230" t="s">
        <v>1</v>
      </c>
      <c r="F484" s="231" t="s">
        <v>740</v>
      </c>
      <c r="G484" s="228"/>
      <c r="H484" s="230" t="s">
        <v>1</v>
      </c>
      <c r="I484" s="232"/>
      <c r="J484" s="228"/>
      <c r="K484" s="228"/>
      <c r="L484" s="233"/>
      <c r="M484" s="234"/>
      <c r="N484" s="235"/>
      <c r="O484" s="235"/>
      <c r="P484" s="235"/>
      <c r="Q484" s="235"/>
      <c r="R484" s="235"/>
      <c r="S484" s="235"/>
      <c r="T484" s="236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7" t="s">
        <v>125</v>
      </c>
      <c r="AU484" s="237" t="s">
        <v>85</v>
      </c>
      <c r="AV484" s="13" t="s">
        <v>83</v>
      </c>
      <c r="AW484" s="13" t="s">
        <v>32</v>
      </c>
      <c r="AX484" s="13" t="s">
        <v>75</v>
      </c>
      <c r="AY484" s="237" t="s">
        <v>117</v>
      </c>
    </row>
    <row r="485" s="14" customFormat="1">
      <c r="A485" s="14"/>
      <c r="B485" s="238"/>
      <c r="C485" s="239"/>
      <c r="D485" s="229" t="s">
        <v>125</v>
      </c>
      <c r="E485" s="240" t="s">
        <v>1</v>
      </c>
      <c r="F485" s="241" t="s">
        <v>476</v>
      </c>
      <c r="G485" s="239"/>
      <c r="H485" s="242">
        <v>1</v>
      </c>
      <c r="I485" s="243"/>
      <c r="J485" s="239"/>
      <c r="K485" s="239"/>
      <c r="L485" s="244"/>
      <c r="M485" s="245"/>
      <c r="N485" s="246"/>
      <c r="O485" s="246"/>
      <c r="P485" s="246"/>
      <c r="Q485" s="246"/>
      <c r="R485" s="246"/>
      <c r="S485" s="246"/>
      <c r="T485" s="247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48" t="s">
        <v>125</v>
      </c>
      <c r="AU485" s="248" t="s">
        <v>85</v>
      </c>
      <c r="AV485" s="14" t="s">
        <v>85</v>
      </c>
      <c r="AW485" s="14" t="s">
        <v>32</v>
      </c>
      <c r="AX485" s="14" t="s">
        <v>83</v>
      </c>
      <c r="AY485" s="248" t="s">
        <v>117</v>
      </c>
    </row>
    <row r="486" s="2" customFormat="1" ht="16.5" customHeight="1">
      <c r="A486" s="39"/>
      <c r="B486" s="40"/>
      <c r="C486" s="215" t="s">
        <v>741</v>
      </c>
      <c r="D486" s="215" t="s">
        <v>119</v>
      </c>
      <c r="E486" s="216" t="s">
        <v>742</v>
      </c>
      <c r="F486" s="217" t="s">
        <v>743</v>
      </c>
      <c r="G486" s="218" t="s">
        <v>148</v>
      </c>
      <c r="H486" s="219">
        <v>29.399999999999999</v>
      </c>
      <c r="I486" s="220"/>
      <c r="J486" s="219">
        <f>ROUND(I486*H486,2)</f>
        <v>0</v>
      </c>
      <c r="K486" s="217" t="s">
        <v>1</v>
      </c>
      <c r="L486" s="45"/>
      <c r="M486" s="221" t="s">
        <v>1</v>
      </c>
      <c r="N486" s="222" t="s">
        <v>40</v>
      </c>
      <c r="O486" s="92"/>
      <c r="P486" s="223">
        <f>O486*H486</f>
        <v>0</v>
      </c>
      <c r="Q486" s="223">
        <v>0</v>
      </c>
      <c r="R486" s="223">
        <f>Q486*H486</f>
        <v>0</v>
      </c>
      <c r="S486" s="223">
        <v>0</v>
      </c>
      <c r="T486" s="224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25" t="s">
        <v>123</v>
      </c>
      <c r="AT486" s="225" t="s">
        <v>119</v>
      </c>
      <c r="AU486" s="225" t="s">
        <v>85</v>
      </c>
      <c r="AY486" s="18" t="s">
        <v>117</v>
      </c>
      <c r="BE486" s="226">
        <f>IF(N486="základní",J486,0)</f>
        <v>0</v>
      </c>
      <c r="BF486" s="226">
        <f>IF(N486="snížená",J486,0)</f>
        <v>0</v>
      </c>
      <c r="BG486" s="226">
        <f>IF(N486="zákl. přenesená",J486,0)</f>
        <v>0</v>
      </c>
      <c r="BH486" s="226">
        <f>IF(N486="sníž. přenesená",J486,0)</f>
        <v>0</v>
      </c>
      <c r="BI486" s="226">
        <f>IF(N486="nulová",J486,0)</f>
        <v>0</v>
      </c>
      <c r="BJ486" s="18" t="s">
        <v>83</v>
      </c>
      <c r="BK486" s="226">
        <f>ROUND(I486*H486,2)</f>
        <v>0</v>
      </c>
      <c r="BL486" s="18" t="s">
        <v>123</v>
      </c>
      <c r="BM486" s="225" t="s">
        <v>744</v>
      </c>
    </row>
    <row r="487" s="13" customFormat="1">
      <c r="A487" s="13"/>
      <c r="B487" s="227"/>
      <c r="C487" s="228"/>
      <c r="D487" s="229" t="s">
        <v>125</v>
      </c>
      <c r="E487" s="230" t="s">
        <v>1</v>
      </c>
      <c r="F487" s="231" t="s">
        <v>745</v>
      </c>
      <c r="G487" s="228"/>
      <c r="H487" s="230" t="s">
        <v>1</v>
      </c>
      <c r="I487" s="232"/>
      <c r="J487" s="228"/>
      <c r="K487" s="228"/>
      <c r="L487" s="233"/>
      <c r="M487" s="234"/>
      <c r="N487" s="235"/>
      <c r="O487" s="235"/>
      <c r="P487" s="235"/>
      <c r="Q487" s="235"/>
      <c r="R487" s="235"/>
      <c r="S487" s="235"/>
      <c r="T487" s="236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7" t="s">
        <v>125</v>
      </c>
      <c r="AU487" s="237" t="s">
        <v>85</v>
      </c>
      <c r="AV487" s="13" t="s">
        <v>83</v>
      </c>
      <c r="AW487" s="13" t="s">
        <v>32</v>
      </c>
      <c r="AX487" s="13" t="s">
        <v>75</v>
      </c>
      <c r="AY487" s="237" t="s">
        <v>117</v>
      </c>
    </row>
    <row r="488" s="14" customFormat="1">
      <c r="A488" s="14"/>
      <c r="B488" s="238"/>
      <c r="C488" s="239"/>
      <c r="D488" s="229" t="s">
        <v>125</v>
      </c>
      <c r="E488" s="240" t="s">
        <v>1</v>
      </c>
      <c r="F488" s="241" t="s">
        <v>746</v>
      </c>
      <c r="G488" s="239"/>
      <c r="H488" s="242">
        <v>29.399999999999999</v>
      </c>
      <c r="I488" s="243"/>
      <c r="J488" s="239"/>
      <c r="K488" s="239"/>
      <c r="L488" s="244"/>
      <c r="M488" s="245"/>
      <c r="N488" s="246"/>
      <c r="O488" s="246"/>
      <c r="P488" s="246"/>
      <c r="Q488" s="246"/>
      <c r="R488" s="246"/>
      <c r="S488" s="246"/>
      <c r="T488" s="247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48" t="s">
        <v>125</v>
      </c>
      <c r="AU488" s="248" t="s">
        <v>85</v>
      </c>
      <c r="AV488" s="14" t="s">
        <v>85</v>
      </c>
      <c r="AW488" s="14" t="s">
        <v>32</v>
      </c>
      <c r="AX488" s="14" t="s">
        <v>83</v>
      </c>
      <c r="AY488" s="248" t="s">
        <v>117</v>
      </c>
    </row>
    <row r="489" s="2" customFormat="1" ht="16.5" customHeight="1">
      <c r="A489" s="39"/>
      <c r="B489" s="40"/>
      <c r="C489" s="215" t="s">
        <v>747</v>
      </c>
      <c r="D489" s="215" t="s">
        <v>119</v>
      </c>
      <c r="E489" s="216" t="s">
        <v>748</v>
      </c>
      <c r="F489" s="217" t="s">
        <v>749</v>
      </c>
      <c r="G489" s="218" t="s">
        <v>185</v>
      </c>
      <c r="H489" s="219">
        <v>1</v>
      </c>
      <c r="I489" s="220"/>
      <c r="J489" s="219">
        <f>ROUND(I489*H489,2)</f>
        <v>0</v>
      </c>
      <c r="K489" s="217" t="s">
        <v>1</v>
      </c>
      <c r="L489" s="45"/>
      <c r="M489" s="221" t="s">
        <v>1</v>
      </c>
      <c r="N489" s="222" t="s">
        <v>40</v>
      </c>
      <c r="O489" s="92"/>
      <c r="P489" s="223">
        <f>O489*H489</f>
        <v>0</v>
      </c>
      <c r="Q489" s="223">
        <v>0</v>
      </c>
      <c r="R489" s="223">
        <f>Q489*H489</f>
        <v>0</v>
      </c>
      <c r="S489" s="223">
        <v>0</v>
      </c>
      <c r="T489" s="224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25" t="s">
        <v>123</v>
      </c>
      <c r="AT489" s="225" t="s">
        <v>119</v>
      </c>
      <c r="AU489" s="225" t="s">
        <v>85</v>
      </c>
      <c r="AY489" s="18" t="s">
        <v>117</v>
      </c>
      <c r="BE489" s="226">
        <f>IF(N489="základní",J489,0)</f>
        <v>0</v>
      </c>
      <c r="BF489" s="226">
        <f>IF(N489="snížená",J489,0)</f>
        <v>0</v>
      </c>
      <c r="BG489" s="226">
        <f>IF(N489="zákl. přenesená",J489,0)</f>
        <v>0</v>
      </c>
      <c r="BH489" s="226">
        <f>IF(N489="sníž. přenesená",J489,0)</f>
        <v>0</v>
      </c>
      <c r="BI489" s="226">
        <f>IF(N489="nulová",J489,0)</f>
        <v>0</v>
      </c>
      <c r="BJ489" s="18" t="s">
        <v>83</v>
      </c>
      <c r="BK489" s="226">
        <f>ROUND(I489*H489,2)</f>
        <v>0</v>
      </c>
      <c r="BL489" s="18" t="s">
        <v>123</v>
      </c>
      <c r="BM489" s="225" t="s">
        <v>750</v>
      </c>
    </row>
    <row r="490" s="13" customFormat="1">
      <c r="A490" s="13"/>
      <c r="B490" s="227"/>
      <c r="C490" s="228"/>
      <c r="D490" s="229" t="s">
        <v>125</v>
      </c>
      <c r="E490" s="230" t="s">
        <v>1</v>
      </c>
      <c r="F490" s="231" t="s">
        <v>751</v>
      </c>
      <c r="G490" s="228"/>
      <c r="H490" s="230" t="s">
        <v>1</v>
      </c>
      <c r="I490" s="232"/>
      <c r="J490" s="228"/>
      <c r="K490" s="228"/>
      <c r="L490" s="233"/>
      <c r="M490" s="234"/>
      <c r="N490" s="235"/>
      <c r="O490" s="235"/>
      <c r="P490" s="235"/>
      <c r="Q490" s="235"/>
      <c r="R490" s="235"/>
      <c r="S490" s="235"/>
      <c r="T490" s="236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7" t="s">
        <v>125</v>
      </c>
      <c r="AU490" s="237" t="s">
        <v>85</v>
      </c>
      <c r="AV490" s="13" t="s">
        <v>83</v>
      </c>
      <c r="AW490" s="13" t="s">
        <v>32</v>
      </c>
      <c r="AX490" s="13" t="s">
        <v>75</v>
      </c>
      <c r="AY490" s="237" t="s">
        <v>117</v>
      </c>
    </row>
    <row r="491" s="14" customFormat="1">
      <c r="A491" s="14"/>
      <c r="B491" s="238"/>
      <c r="C491" s="239"/>
      <c r="D491" s="229" t="s">
        <v>125</v>
      </c>
      <c r="E491" s="240" t="s">
        <v>1</v>
      </c>
      <c r="F491" s="241" t="s">
        <v>476</v>
      </c>
      <c r="G491" s="239"/>
      <c r="H491" s="242">
        <v>1</v>
      </c>
      <c r="I491" s="243"/>
      <c r="J491" s="239"/>
      <c r="K491" s="239"/>
      <c r="L491" s="244"/>
      <c r="M491" s="245"/>
      <c r="N491" s="246"/>
      <c r="O491" s="246"/>
      <c r="P491" s="246"/>
      <c r="Q491" s="246"/>
      <c r="R491" s="246"/>
      <c r="S491" s="246"/>
      <c r="T491" s="247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48" t="s">
        <v>125</v>
      </c>
      <c r="AU491" s="248" t="s">
        <v>85</v>
      </c>
      <c r="AV491" s="14" t="s">
        <v>85</v>
      </c>
      <c r="AW491" s="14" t="s">
        <v>32</v>
      </c>
      <c r="AX491" s="14" t="s">
        <v>83</v>
      </c>
      <c r="AY491" s="248" t="s">
        <v>117</v>
      </c>
    </row>
    <row r="492" s="12" customFormat="1" ht="22.8" customHeight="1">
      <c r="A492" s="12"/>
      <c r="B492" s="199"/>
      <c r="C492" s="200"/>
      <c r="D492" s="201" t="s">
        <v>74</v>
      </c>
      <c r="E492" s="213" t="s">
        <v>166</v>
      </c>
      <c r="F492" s="213" t="s">
        <v>752</v>
      </c>
      <c r="G492" s="200"/>
      <c r="H492" s="200"/>
      <c r="I492" s="203"/>
      <c r="J492" s="214">
        <f>BK492</f>
        <v>0</v>
      </c>
      <c r="K492" s="200"/>
      <c r="L492" s="205"/>
      <c r="M492" s="206"/>
      <c r="N492" s="207"/>
      <c r="O492" s="207"/>
      <c r="P492" s="208">
        <f>SUM(P493:P501)</f>
        <v>0</v>
      </c>
      <c r="Q492" s="207"/>
      <c r="R492" s="208">
        <f>SUM(R493:R501)</f>
        <v>0.0045950000000000001</v>
      </c>
      <c r="S492" s="207"/>
      <c r="T492" s="209">
        <f>SUM(T493:T501)</f>
        <v>0.23800000000000002</v>
      </c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R492" s="210" t="s">
        <v>83</v>
      </c>
      <c r="AT492" s="211" t="s">
        <v>74</v>
      </c>
      <c r="AU492" s="211" t="s">
        <v>83</v>
      </c>
      <c r="AY492" s="210" t="s">
        <v>117</v>
      </c>
      <c r="BK492" s="212">
        <f>SUM(BK493:BK501)</f>
        <v>0</v>
      </c>
    </row>
    <row r="493" s="2" customFormat="1" ht="21.75" customHeight="1">
      <c r="A493" s="39"/>
      <c r="B493" s="40"/>
      <c r="C493" s="215" t="s">
        <v>753</v>
      </c>
      <c r="D493" s="215" t="s">
        <v>119</v>
      </c>
      <c r="E493" s="216" t="s">
        <v>754</v>
      </c>
      <c r="F493" s="217" t="s">
        <v>755</v>
      </c>
      <c r="G493" s="218" t="s">
        <v>142</v>
      </c>
      <c r="H493" s="219">
        <v>30</v>
      </c>
      <c r="I493" s="220"/>
      <c r="J493" s="219">
        <f>ROUND(I493*H493,2)</f>
        <v>0</v>
      </c>
      <c r="K493" s="217" t="s">
        <v>131</v>
      </c>
      <c r="L493" s="45"/>
      <c r="M493" s="221" t="s">
        <v>1</v>
      </c>
      <c r="N493" s="222" t="s">
        <v>40</v>
      </c>
      <c r="O493" s="92"/>
      <c r="P493" s="223">
        <f>O493*H493</f>
        <v>0</v>
      </c>
      <c r="Q493" s="223">
        <v>0</v>
      </c>
      <c r="R493" s="223">
        <f>Q493*H493</f>
        <v>0</v>
      </c>
      <c r="S493" s="223">
        <v>0</v>
      </c>
      <c r="T493" s="224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25" t="s">
        <v>123</v>
      </c>
      <c r="AT493" s="225" t="s">
        <v>119</v>
      </c>
      <c r="AU493" s="225" t="s">
        <v>85</v>
      </c>
      <c r="AY493" s="18" t="s">
        <v>117</v>
      </c>
      <c r="BE493" s="226">
        <f>IF(N493="základní",J493,0)</f>
        <v>0</v>
      </c>
      <c r="BF493" s="226">
        <f>IF(N493="snížená",J493,0)</f>
        <v>0</v>
      </c>
      <c r="BG493" s="226">
        <f>IF(N493="zákl. přenesená",J493,0)</f>
        <v>0</v>
      </c>
      <c r="BH493" s="226">
        <f>IF(N493="sníž. přenesená",J493,0)</f>
        <v>0</v>
      </c>
      <c r="BI493" s="226">
        <f>IF(N493="nulová",J493,0)</f>
        <v>0</v>
      </c>
      <c r="BJ493" s="18" t="s">
        <v>83</v>
      </c>
      <c r="BK493" s="226">
        <f>ROUND(I493*H493,2)</f>
        <v>0</v>
      </c>
      <c r="BL493" s="18" t="s">
        <v>123</v>
      </c>
      <c r="BM493" s="225" t="s">
        <v>756</v>
      </c>
    </row>
    <row r="494" s="13" customFormat="1">
      <c r="A494" s="13"/>
      <c r="B494" s="227"/>
      <c r="C494" s="228"/>
      <c r="D494" s="229" t="s">
        <v>125</v>
      </c>
      <c r="E494" s="230" t="s">
        <v>1</v>
      </c>
      <c r="F494" s="231" t="s">
        <v>757</v>
      </c>
      <c r="G494" s="228"/>
      <c r="H494" s="230" t="s">
        <v>1</v>
      </c>
      <c r="I494" s="232"/>
      <c r="J494" s="228"/>
      <c r="K494" s="228"/>
      <c r="L494" s="233"/>
      <c r="M494" s="234"/>
      <c r="N494" s="235"/>
      <c r="O494" s="235"/>
      <c r="P494" s="235"/>
      <c r="Q494" s="235"/>
      <c r="R494" s="235"/>
      <c r="S494" s="235"/>
      <c r="T494" s="236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7" t="s">
        <v>125</v>
      </c>
      <c r="AU494" s="237" t="s">
        <v>85</v>
      </c>
      <c r="AV494" s="13" t="s">
        <v>83</v>
      </c>
      <c r="AW494" s="13" t="s">
        <v>32</v>
      </c>
      <c r="AX494" s="13" t="s">
        <v>75</v>
      </c>
      <c r="AY494" s="237" t="s">
        <v>117</v>
      </c>
    </row>
    <row r="495" s="14" customFormat="1">
      <c r="A495" s="14"/>
      <c r="B495" s="238"/>
      <c r="C495" s="239"/>
      <c r="D495" s="229" t="s">
        <v>125</v>
      </c>
      <c r="E495" s="240" t="s">
        <v>1</v>
      </c>
      <c r="F495" s="241" t="s">
        <v>758</v>
      </c>
      <c r="G495" s="239"/>
      <c r="H495" s="242">
        <v>30</v>
      </c>
      <c r="I495" s="243"/>
      <c r="J495" s="239"/>
      <c r="K495" s="239"/>
      <c r="L495" s="244"/>
      <c r="M495" s="245"/>
      <c r="N495" s="246"/>
      <c r="O495" s="246"/>
      <c r="P495" s="246"/>
      <c r="Q495" s="246"/>
      <c r="R495" s="246"/>
      <c r="S495" s="246"/>
      <c r="T495" s="247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48" t="s">
        <v>125</v>
      </c>
      <c r="AU495" s="248" t="s">
        <v>85</v>
      </c>
      <c r="AV495" s="14" t="s">
        <v>85</v>
      </c>
      <c r="AW495" s="14" t="s">
        <v>32</v>
      </c>
      <c r="AX495" s="14" t="s">
        <v>83</v>
      </c>
      <c r="AY495" s="248" t="s">
        <v>117</v>
      </c>
    </row>
    <row r="496" s="2" customFormat="1" ht="16.5" customHeight="1">
      <c r="A496" s="39"/>
      <c r="B496" s="40"/>
      <c r="C496" s="215" t="s">
        <v>759</v>
      </c>
      <c r="D496" s="215" t="s">
        <v>119</v>
      </c>
      <c r="E496" s="216" t="s">
        <v>760</v>
      </c>
      <c r="F496" s="217" t="s">
        <v>761</v>
      </c>
      <c r="G496" s="218" t="s">
        <v>142</v>
      </c>
      <c r="H496" s="219">
        <v>2.5</v>
      </c>
      <c r="I496" s="220"/>
      <c r="J496" s="219">
        <f>ROUND(I496*H496,2)</f>
        <v>0</v>
      </c>
      <c r="K496" s="217" t="s">
        <v>131</v>
      </c>
      <c r="L496" s="45"/>
      <c r="M496" s="221" t="s">
        <v>1</v>
      </c>
      <c r="N496" s="222" t="s">
        <v>40</v>
      </c>
      <c r="O496" s="92"/>
      <c r="P496" s="223">
        <f>O496*H496</f>
        <v>0</v>
      </c>
      <c r="Q496" s="223">
        <v>0.00122</v>
      </c>
      <c r="R496" s="223">
        <f>Q496*H496</f>
        <v>0.0030499999999999998</v>
      </c>
      <c r="S496" s="223">
        <v>0.070000000000000007</v>
      </c>
      <c r="T496" s="224">
        <f>S496*H496</f>
        <v>0.17500000000000002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25" t="s">
        <v>123</v>
      </c>
      <c r="AT496" s="225" t="s">
        <v>119</v>
      </c>
      <c r="AU496" s="225" t="s">
        <v>85</v>
      </c>
      <c r="AY496" s="18" t="s">
        <v>117</v>
      </c>
      <c r="BE496" s="226">
        <f>IF(N496="základní",J496,0)</f>
        <v>0</v>
      </c>
      <c r="BF496" s="226">
        <f>IF(N496="snížená",J496,0)</f>
        <v>0</v>
      </c>
      <c r="BG496" s="226">
        <f>IF(N496="zákl. přenesená",J496,0)</f>
        <v>0</v>
      </c>
      <c r="BH496" s="226">
        <f>IF(N496="sníž. přenesená",J496,0)</f>
        <v>0</v>
      </c>
      <c r="BI496" s="226">
        <f>IF(N496="nulová",J496,0)</f>
        <v>0</v>
      </c>
      <c r="BJ496" s="18" t="s">
        <v>83</v>
      </c>
      <c r="BK496" s="226">
        <f>ROUND(I496*H496,2)</f>
        <v>0</v>
      </c>
      <c r="BL496" s="18" t="s">
        <v>123</v>
      </c>
      <c r="BM496" s="225" t="s">
        <v>762</v>
      </c>
    </row>
    <row r="497" s="13" customFormat="1">
      <c r="A497" s="13"/>
      <c r="B497" s="227"/>
      <c r="C497" s="228"/>
      <c r="D497" s="229" t="s">
        <v>125</v>
      </c>
      <c r="E497" s="230" t="s">
        <v>1</v>
      </c>
      <c r="F497" s="231" t="s">
        <v>763</v>
      </c>
      <c r="G497" s="228"/>
      <c r="H497" s="230" t="s">
        <v>1</v>
      </c>
      <c r="I497" s="232"/>
      <c r="J497" s="228"/>
      <c r="K497" s="228"/>
      <c r="L497" s="233"/>
      <c r="M497" s="234"/>
      <c r="N497" s="235"/>
      <c r="O497" s="235"/>
      <c r="P497" s="235"/>
      <c r="Q497" s="235"/>
      <c r="R497" s="235"/>
      <c r="S497" s="235"/>
      <c r="T497" s="236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7" t="s">
        <v>125</v>
      </c>
      <c r="AU497" s="237" t="s">
        <v>85</v>
      </c>
      <c r="AV497" s="13" t="s">
        <v>83</v>
      </c>
      <c r="AW497" s="13" t="s">
        <v>32</v>
      </c>
      <c r="AX497" s="13" t="s">
        <v>75</v>
      </c>
      <c r="AY497" s="237" t="s">
        <v>117</v>
      </c>
    </row>
    <row r="498" s="14" customFormat="1">
      <c r="A498" s="14"/>
      <c r="B498" s="238"/>
      <c r="C498" s="239"/>
      <c r="D498" s="229" t="s">
        <v>125</v>
      </c>
      <c r="E498" s="240" t="s">
        <v>1</v>
      </c>
      <c r="F498" s="241" t="s">
        <v>764</v>
      </c>
      <c r="G498" s="239"/>
      <c r="H498" s="242">
        <v>2.5</v>
      </c>
      <c r="I498" s="243"/>
      <c r="J498" s="239"/>
      <c r="K498" s="239"/>
      <c r="L498" s="244"/>
      <c r="M498" s="245"/>
      <c r="N498" s="246"/>
      <c r="O498" s="246"/>
      <c r="P498" s="246"/>
      <c r="Q498" s="246"/>
      <c r="R498" s="246"/>
      <c r="S498" s="246"/>
      <c r="T498" s="247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8" t="s">
        <v>125</v>
      </c>
      <c r="AU498" s="248" t="s">
        <v>85</v>
      </c>
      <c r="AV498" s="14" t="s">
        <v>85</v>
      </c>
      <c r="AW498" s="14" t="s">
        <v>32</v>
      </c>
      <c r="AX498" s="14" t="s">
        <v>83</v>
      </c>
      <c r="AY498" s="248" t="s">
        <v>117</v>
      </c>
    </row>
    <row r="499" s="2" customFormat="1" ht="16.5" customHeight="1">
      <c r="A499" s="39"/>
      <c r="B499" s="40"/>
      <c r="C499" s="215" t="s">
        <v>765</v>
      </c>
      <c r="D499" s="215" t="s">
        <v>119</v>
      </c>
      <c r="E499" s="216" t="s">
        <v>766</v>
      </c>
      <c r="F499" s="217" t="s">
        <v>767</v>
      </c>
      <c r="G499" s="218" t="s">
        <v>142</v>
      </c>
      <c r="H499" s="219">
        <v>0.5</v>
      </c>
      <c r="I499" s="220"/>
      <c r="J499" s="219">
        <f>ROUND(I499*H499,2)</f>
        <v>0</v>
      </c>
      <c r="K499" s="217" t="s">
        <v>131</v>
      </c>
      <c r="L499" s="45"/>
      <c r="M499" s="221" t="s">
        <v>1</v>
      </c>
      <c r="N499" s="222" t="s">
        <v>40</v>
      </c>
      <c r="O499" s="92"/>
      <c r="P499" s="223">
        <f>O499*H499</f>
        <v>0</v>
      </c>
      <c r="Q499" s="223">
        <v>0.0030899999999999999</v>
      </c>
      <c r="R499" s="223">
        <f>Q499*H499</f>
        <v>0.0015449999999999999</v>
      </c>
      <c r="S499" s="223">
        <v>0.126</v>
      </c>
      <c r="T499" s="224">
        <f>S499*H499</f>
        <v>0.063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25" t="s">
        <v>123</v>
      </c>
      <c r="AT499" s="225" t="s">
        <v>119</v>
      </c>
      <c r="AU499" s="225" t="s">
        <v>85</v>
      </c>
      <c r="AY499" s="18" t="s">
        <v>117</v>
      </c>
      <c r="BE499" s="226">
        <f>IF(N499="základní",J499,0)</f>
        <v>0</v>
      </c>
      <c r="BF499" s="226">
        <f>IF(N499="snížená",J499,0)</f>
        <v>0</v>
      </c>
      <c r="BG499" s="226">
        <f>IF(N499="zákl. přenesená",J499,0)</f>
        <v>0</v>
      </c>
      <c r="BH499" s="226">
        <f>IF(N499="sníž. přenesená",J499,0)</f>
        <v>0</v>
      </c>
      <c r="BI499" s="226">
        <f>IF(N499="nulová",J499,0)</f>
        <v>0</v>
      </c>
      <c r="BJ499" s="18" t="s">
        <v>83</v>
      </c>
      <c r="BK499" s="226">
        <f>ROUND(I499*H499,2)</f>
        <v>0</v>
      </c>
      <c r="BL499" s="18" t="s">
        <v>123</v>
      </c>
      <c r="BM499" s="225" t="s">
        <v>768</v>
      </c>
    </row>
    <row r="500" s="13" customFormat="1">
      <c r="A500" s="13"/>
      <c r="B500" s="227"/>
      <c r="C500" s="228"/>
      <c r="D500" s="229" t="s">
        <v>125</v>
      </c>
      <c r="E500" s="230" t="s">
        <v>1</v>
      </c>
      <c r="F500" s="231" t="s">
        <v>763</v>
      </c>
      <c r="G500" s="228"/>
      <c r="H500" s="230" t="s">
        <v>1</v>
      </c>
      <c r="I500" s="232"/>
      <c r="J500" s="228"/>
      <c r="K500" s="228"/>
      <c r="L500" s="233"/>
      <c r="M500" s="234"/>
      <c r="N500" s="235"/>
      <c r="O500" s="235"/>
      <c r="P500" s="235"/>
      <c r="Q500" s="235"/>
      <c r="R500" s="235"/>
      <c r="S500" s="235"/>
      <c r="T500" s="236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7" t="s">
        <v>125</v>
      </c>
      <c r="AU500" s="237" t="s">
        <v>85</v>
      </c>
      <c r="AV500" s="13" t="s">
        <v>83</v>
      </c>
      <c r="AW500" s="13" t="s">
        <v>32</v>
      </c>
      <c r="AX500" s="13" t="s">
        <v>75</v>
      </c>
      <c r="AY500" s="237" t="s">
        <v>117</v>
      </c>
    </row>
    <row r="501" s="14" customFormat="1">
      <c r="A501" s="14"/>
      <c r="B501" s="238"/>
      <c r="C501" s="239"/>
      <c r="D501" s="229" t="s">
        <v>125</v>
      </c>
      <c r="E501" s="240" t="s">
        <v>1</v>
      </c>
      <c r="F501" s="241" t="s">
        <v>769</v>
      </c>
      <c r="G501" s="239"/>
      <c r="H501" s="242">
        <v>0.5</v>
      </c>
      <c r="I501" s="243"/>
      <c r="J501" s="239"/>
      <c r="K501" s="239"/>
      <c r="L501" s="244"/>
      <c r="M501" s="245"/>
      <c r="N501" s="246"/>
      <c r="O501" s="246"/>
      <c r="P501" s="246"/>
      <c r="Q501" s="246"/>
      <c r="R501" s="246"/>
      <c r="S501" s="246"/>
      <c r="T501" s="247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48" t="s">
        <v>125</v>
      </c>
      <c r="AU501" s="248" t="s">
        <v>85</v>
      </c>
      <c r="AV501" s="14" t="s">
        <v>85</v>
      </c>
      <c r="AW501" s="14" t="s">
        <v>32</v>
      </c>
      <c r="AX501" s="14" t="s">
        <v>83</v>
      </c>
      <c r="AY501" s="248" t="s">
        <v>117</v>
      </c>
    </row>
    <row r="502" s="12" customFormat="1" ht="22.8" customHeight="1">
      <c r="A502" s="12"/>
      <c r="B502" s="199"/>
      <c r="C502" s="200"/>
      <c r="D502" s="201" t="s">
        <v>74</v>
      </c>
      <c r="E502" s="213" t="s">
        <v>770</v>
      </c>
      <c r="F502" s="213" t="s">
        <v>771</v>
      </c>
      <c r="G502" s="200"/>
      <c r="H502" s="200"/>
      <c r="I502" s="203"/>
      <c r="J502" s="214">
        <f>BK502</f>
        <v>0</v>
      </c>
      <c r="K502" s="200"/>
      <c r="L502" s="205"/>
      <c r="M502" s="206"/>
      <c r="N502" s="207"/>
      <c r="O502" s="207"/>
      <c r="P502" s="208">
        <f>SUM(P503:P532)</f>
        <v>0</v>
      </c>
      <c r="Q502" s="207"/>
      <c r="R502" s="208">
        <f>SUM(R503:R532)</f>
        <v>0</v>
      </c>
      <c r="S502" s="207"/>
      <c r="T502" s="209">
        <f>SUM(T503:T532)</f>
        <v>0</v>
      </c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R502" s="210" t="s">
        <v>83</v>
      </c>
      <c r="AT502" s="211" t="s">
        <v>74</v>
      </c>
      <c r="AU502" s="211" t="s">
        <v>83</v>
      </c>
      <c r="AY502" s="210" t="s">
        <v>117</v>
      </c>
      <c r="BK502" s="212">
        <f>SUM(BK503:BK532)</f>
        <v>0</v>
      </c>
    </row>
    <row r="503" s="2" customFormat="1" ht="21.75" customHeight="1">
      <c r="A503" s="39"/>
      <c r="B503" s="40"/>
      <c r="C503" s="215" t="s">
        <v>772</v>
      </c>
      <c r="D503" s="215" t="s">
        <v>119</v>
      </c>
      <c r="E503" s="216" t="s">
        <v>773</v>
      </c>
      <c r="F503" s="217" t="s">
        <v>774</v>
      </c>
      <c r="G503" s="218" t="s">
        <v>297</v>
      </c>
      <c r="H503" s="219">
        <v>1316.4000000000001</v>
      </c>
      <c r="I503" s="220"/>
      <c r="J503" s="219">
        <f>ROUND(I503*H503,2)</f>
        <v>0</v>
      </c>
      <c r="K503" s="217" t="s">
        <v>131</v>
      </c>
      <c r="L503" s="45"/>
      <c r="M503" s="221" t="s">
        <v>1</v>
      </c>
      <c r="N503" s="222" t="s">
        <v>40</v>
      </c>
      <c r="O503" s="92"/>
      <c r="P503" s="223">
        <f>O503*H503</f>
        <v>0</v>
      </c>
      <c r="Q503" s="223">
        <v>0</v>
      </c>
      <c r="R503" s="223">
        <f>Q503*H503</f>
        <v>0</v>
      </c>
      <c r="S503" s="223">
        <v>0</v>
      </c>
      <c r="T503" s="224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25" t="s">
        <v>123</v>
      </c>
      <c r="AT503" s="225" t="s">
        <v>119</v>
      </c>
      <c r="AU503" s="225" t="s">
        <v>85</v>
      </c>
      <c r="AY503" s="18" t="s">
        <v>117</v>
      </c>
      <c r="BE503" s="226">
        <f>IF(N503="základní",J503,0)</f>
        <v>0</v>
      </c>
      <c r="BF503" s="226">
        <f>IF(N503="snížená",J503,0)</f>
        <v>0</v>
      </c>
      <c r="BG503" s="226">
        <f>IF(N503="zákl. přenesená",J503,0)</f>
        <v>0</v>
      </c>
      <c r="BH503" s="226">
        <f>IF(N503="sníž. přenesená",J503,0)</f>
        <v>0</v>
      </c>
      <c r="BI503" s="226">
        <f>IF(N503="nulová",J503,0)</f>
        <v>0</v>
      </c>
      <c r="BJ503" s="18" t="s">
        <v>83</v>
      </c>
      <c r="BK503" s="226">
        <f>ROUND(I503*H503,2)</f>
        <v>0</v>
      </c>
      <c r="BL503" s="18" t="s">
        <v>123</v>
      </c>
      <c r="BM503" s="225" t="s">
        <v>775</v>
      </c>
    </row>
    <row r="504" s="13" customFormat="1">
      <c r="A504" s="13"/>
      <c r="B504" s="227"/>
      <c r="C504" s="228"/>
      <c r="D504" s="229" t="s">
        <v>125</v>
      </c>
      <c r="E504" s="230" t="s">
        <v>1</v>
      </c>
      <c r="F504" s="231" t="s">
        <v>776</v>
      </c>
      <c r="G504" s="228"/>
      <c r="H504" s="230" t="s">
        <v>1</v>
      </c>
      <c r="I504" s="232"/>
      <c r="J504" s="228"/>
      <c r="K504" s="228"/>
      <c r="L504" s="233"/>
      <c r="M504" s="234"/>
      <c r="N504" s="235"/>
      <c r="O504" s="235"/>
      <c r="P504" s="235"/>
      <c r="Q504" s="235"/>
      <c r="R504" s="235"/>
      <c r="S504" s="235"/>
      <c r="T504" s="236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7" t="s">
        <v>125</v>
      </c>
      <c r="AU504" s="237" t="s">
        <v>85</v>
      </c>
      <c r="AV504" s="13" t="s">
        <v>83</v>
      </c>
      <c r="AW504" s="13" t="s">
        <v>32</v>
      </c>
      <c r="AX504" s="13" t="s">
        <v>75</v>
      </c>
      <c r="AY504" s="237" t="s">
        <v>117</v>
      </c>
    </row>
    <row r="505" s="14" customFormat="1">
      <c r="A505" s="14"/>
      <c r="B505" s="238"/>
      <c r="C505" s="239"/>
      <c r="D505" s="229" t="s">
        <v>125</v>
      </c>
      <c r="E505" s="240" t="s">
        <v>1</v>
      </c>
      <c r="F505" s="241" t="s">
        <v>777</v>
      </c>
      <c r="G505" s="239"/>
      <c r="H505" s="242">
        <v>614.29999999999995</v>
      </c>
      <c r="I505" s="243"/>
      <c r="J505" s="239"/>
      <c r="K505" s="239"/>
      <c r="L505" s="244"/>
      <c r="M505" s="245"/>
      <c r="N505" s="246"/>
      <c r="O505" s="246"/>
      <c r="P505" s="246"/>
      <c r="Q505" s="246"/>
      <c r="R505" s="246"/>
      <c r="S505" s="246"/>
      <c r="T505" s="247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8" t="s">
        <v>125</v>
      </c>
      <c r="AU505" s="248" t="s">
        <v>85</v>
      </c>
      <c r="AV505" s="14" t="s">
        <v>85</v>
      </c>
      <c r="AW505" s="14" t="s">
        <v>32</v>
      </c>
      <c r="AX505" s="14" t="s">
        <v>75</v>
      </c>
      <c r="AY505" s="248" t="s">
        <v>117</v>
      </c>
    </row>
    <row r="506" s="14" customFormat="1">
      <c r="A506" s="14"/>
      <c r="B506" s="238"/>
      <c r="C506" s="239"/>
      <c r="D506" s="229" t="s">
        <v>125</v>
      </c>
      <c r="E506" s="240" t="s">
        <v>1</v>
      </c>
      <c r="F506" s="241" t="s">
        <v>778</v>
      </c>
      <c r="G506" s="239"/>
      <c r="H506" s="242">
        <v>600.60000000000002</v>
      </c>
      <c r="I506" s="243"/>
      <c r="J506" s="239"/>
      <c r="K506" s="239"/>
      <c r="L506" s="244"/>
      <c r="M506" s="245"/>
      <c r="N506" s="246"/>
      <c r="O506" s="246"/>
      <c r="P506" s="246"/>
      <c r="Q506" s="246"/>
      <c r="R506" s="246"/>
      <c r="S506" s="246"/>
      <c r="T506" s="247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8" t="s">
        <v>125</v>
      </c>
      <c r="AU506" s="248" t="s">
        <v>85</v>
      </c>
      <c r="AV506" s="14" t="s">
        <v>85</v>
      </c>
      <c r="AW506" s="14" t="s">
        <v>32</v>
      </c>
      <c r="AX506" s="14" t="s">
        <v>75</v>
      </c>
      <c r="AY506" s="248" t="s">
        <v>117</v>
      </c>
    </row>
    <row r="507" s="14" customFormat="1">
      <c r="A507" s="14"/>
      <c r="B507" s="238"/>
      <c r="C507" s="239"/>
      <c r="D507" s="229" t="s">
        <v>125</v>
      </c>
      <c r="E507" s="240" t="s">
        <v>1</v>
      </c>
      <c r="F507" s="241" t="s">
        <v>779</v>
      </c>
      <c r="G507" s="239"/>
      <c r="H507" s="242">
        <v>101.5</v>
      </c>
      <c r="I507" s="243"/>
      <c r="J507" s="239"/>
      <c r="K507" s="239"/>
      <c r="L507" s="244"/>
      <c r="M507" s="245"/>
      <c r="N507" s="246"/>
      <c r="O507" s="246"/>
      <c r="P507" s="246"/>
      <c r="Q507" s="246"/>
      <c r="R507" s="246"/>
      <c r="S507" s="246"/>
      <c r="T507" s="247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8" t="s">
        <v>125</v>
      </c>
      <c r="AU507" s="248" t="s">
        <v>85</v>
      </c>
      <c r="AV507" s="14" t="s">
        <v>85</v>
      </c>
      <c r="AW507" s="14" t="s">
        <v>32</v>
      </c>
      <c r="AX507" s="14" t="s">
        <v>75</v>
      </c>
      <c r="AY507" s="248" t="s">
        <v>117</v>
      </c>
    </row>
    <row r="508" s="16" customFormat="1">
      <c r="A508" s="16"/>
      <c r="B508" s="260"/>
      <c r="C508" s="261"/>
      <c r="D508" s="229" t="s">
        <v>125</v>
      </c>
      <c r="E508" s="262" t="s">
        <v>1</v>
      </c>
      <c r="F508" s="263" t="s">
        <v>234</v>
      </c>
      <c r="G508" s="261"/>
      <c r="H508" s="264">
        <v>1316.4000000000001</v>
      </c>
      <c r="I508" s="265"/>
      <c r="J508" s="261"/>
      <c r="K508" s="261"/>
      <c r="L508" s="266"/>
      <c r="M508" s="267"/>
      <c r="N508" s="268"/>
      <c r="O508" s="268"/>
      <c r="P508" s="268"/>
      <c r="Q508" s="268"/>
      <c r="R508" s="268"/>
      <c r="S508" s="268"/>
      <c r="T508" s="269"/>
      <c r="U508" s="16"/>
      <c r="V508" s="16"/>
      <c r="W508" s="16"/>
      <c r="X508" s="16"/>
      <c r="Y508" s="16"/>
      <c r="Z508" s="16"/>
      <c r="AA508" s="16"/>
      <c r="AB508" s="16"/>
      <c r="AC508" s="16"/>
      <c r="AD508" s="16"/>
      <c r="AE508" s="16"/>
      <c r="AT508" s="270" t="s">
        <v>125</v>
      </c>
      <c r="AU508" s="270" t="s">
        <v>85</v>
      </c>
      <c r="AV508" s="16" t="s">
        <v>123</v>
      </c>
      <c r="AW508" s="16" t="s">
        <v>32</v>
      </c>
      <c r="AX508" s="16" t="s">
        <v>83</v>
      </c>
      <c r="AY508" s="270" t="s">
        <v>117</v>
      </c>
    </row>
    <row r="509" s="2" customFormat="1" ht="24.15" customHeight="1">
      <c r="A509" s="39"/>
      <c r="B509" s="40"/>
      <c r="C509" s="215" t="s">
        <v>780</v>
      </c>
      <c r="D509" s="215" t="s">
        <v>119</v>
      </c>
      <c r="E509" s="216" t="s">
        <v>781</v>
      </c>
      <c r="F509" s="217" t="s">
        <v>782</v>
      </c>
      <c r="G509" s="218" t="s">
        <v>297</v>
      </c>
      <c r="H509" s="219">
        <v>18429.599999999999</v>
      </c>
      <c r="I509" s="220"/>
      <c r="J509" s="219">
        <f>ROUND(I509*H509,2)</f>
        <v>0</v>
      </c>
      <c r="K509" s="217" t="s">
        <v>131</v>
      </c>
      <c r="L509" s="45"/>
      <c r="M509" s="221" t="s">
        <v>1</v>
      </c>
      <c r="N509" s="222" t="s">
        <v>40</v>
      </c>
      <c r="O509" s="92"/>
      <c r="P509" s="223">
        <f>O509*H509</f>
        <v>0</v>
      </c>
      <c r="Q509" s="223">
        <v>0</v>
      </c>
      <c r="R509" s="223">
        <f>Q509*H509</f>
        <v>0</v>
      </c>
      <c r="S509" s="223">
        <v>0</v>
      </c>
      <c r="T509" s="224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25" t="s">
        <v>123</v>
      </c>
      <c r="AT509" s="225" t="s">
        <v>119</v>
      </c>
      <c r="AU509" s="225" t="s">
        <v>85</v>
      </c>
      <c r="AY509" s="18" t="s">
        <v>117</v>
      </c>
      <c r="BE509" s="226">
        <f>IF(N509="základní",J509,0)</f>
        <v>0</v>
      </c>
      <c r="BF509" s="226">
        <f>IF(N509="snížená",J509,0)</f>
        <v>0</v>
      </c>
      <c r="BG509" s="226">
        <f>IF(N509="zákl. přenesená",J509,0)</f>
        <v>0</v>
      </c>
      <c r="BH509" s="226">
        <f>IF(N509="sníž. přenesená",J509,0)</f>
        <v>0</v>
      </c>
      <c r="BI509" s="226">
        <f>IF(N509="nulová",J509,0)</f>
        <v>0</v>
      </c>
      <c r="BJ509" s="18" t="s">
        <v>83</v>
      </c>
      <c r="BK509" s="226">
        <f>ROUND(I509*H509,2)</f>
        <v>0</v>
      </c>
      <c r="BL509" s="18" t="s">
        <v>123</v>
      </c>
      <c r="BM509" s="225" t="s">
        <v>783</v>
      </c>
    </row>
    <row r="510" s="13" customFormat="1">
      <c r="A510" s="13"/>
      <c r="B510" s="227"/>
      <c r="C510" s="228"/>
      <c r="D510" s="229" t="s">
        <v>125</v>
      </c>
      <c r="E510" s="230" t="s">
        <v>1</v>
      </c>
      <c r="F510" s="231" t="s">
        <v>784</v>
      </c>
      <c r="G510" s="228"/>
      <c r="H510" s="230" t="s">
        <v>1</v>
      </c>
      <c r="I510" s="232"/>
      <c r="J510" s="228"/>
      <c r="K510" s="228"/>
      <c r="L510" s="233"/>
      <c r="M510" s="234"/>
      <c r="N510" s="235"/>
      <c r="O510" s="235"/>
      <c r="P510" s="235"/>
      <c r="Q510" s="235"/>
      <c r="R510" s="235"/>
      <c r="S510" s="235"/>
      <c r="T510" s="236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7" t="s">
        <v>125</v>
      </c>
      <c r="AU510" s="237" t="s">
        <v>85</v>
      </c>
      <c r="AV510" s="13" t="s">
        <v>83</v>
      </c>
      <c r="AW510" s="13" t="s">
        <v>32</v>
      </c>
      <c r="AX510" s="13" t="s">
        <v>75</v>
      </c>
      <c r="AY510" s="237" t="s">
        <v>117</v>
      </c>
    </row>
    <row r="511" s="14" customFormat="1">
      <c r="A511" s="14"/>
      <c r="B511" s="238"/>
      <c r="C511" s="239"/>
      <c r="D511" s="229" t="s">
        <v>125</v>
      </c>
      <c r="E511" s="240" t="s">
        <v>1</v>
      </c>
      <c r="F511" s="241" t="s">
        <v>785</v>
      </c>
      <c r="G511" s="239"/>
      <c r="H511" s="242">
        <v>18429.599999999999</v>
      </c>
      <c r="I511" s="243"/>
      <c r="J511" s="239"/>
      <c r="K511" s="239"/>
      <c r="L511" s="244"/>
      <c r="M511" s="245"/>
      <c r="N511" s="246"/>
      <c r="O511" s="246"/>
      <c r="P511" s="246"/>
      <c r="Q511" s="246"/>
      <c r="R511" s="246"/>
      <c r="S511" s="246"/>
      <c r="T511" s="247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48" t="s">
        <v>125</v>
      </c>
      <c r="AU511" s="248" t="s">
        <v>85</v>
      </c>
      <c r="AV511" s="14" t="s">
        <v>85</v>
      </c>
      <c r="AW511" s="14" t="s">
        <v>32</v>
      </c>
      <c r="AX511" s="14" t="s">
        <v>83</v>
      </c>
      <c r="AY511" s="248" t="s">
        <v>117</v>
      </c>
    </row>
    <row r="512" s="2" customFormat="1" ht="44.25" customHeight="1">
      <c r="A512" s="39"/>
      <c r="B512" s="40"/>
      <c r="C512" s="215" t="s">
        <v>786</v>
      </c>
      <c r="D512" s="215" t="s">
        <v>119</v>
      </c>
      <c r="E512" s="216" t="s">
        <v>787</v>
      </c>
      <c r="F512" s="217" t="s">
        <v>788</v>
      </c>
      <c r="G512" s="218" t="s">
        <v>297</v>
      </c>
      <c r="H512" s="219">
        <v>614.29999999999995</v>
      </c>
      <c r="I512" s="220"/>
      <c r="J512" s="219">
        <f>ROUND(I512*H512,2)</f>
        <v>0</v>
      </c>
      <c r="K512" s="217" t="s">
        <v>131</v>
      </c>
      <c r="L512" s="45"/>
      <c r="M512" s="221" t="s">
        <v>1</v>
      </c>
      <c r="N512" s="222" t="s">
        <v>40</v>
      </c>
      <c r="O512" s="92"/>
      <c r="P512" s="223">
        <f>O512*H512</f>
        <v>0</v>
      </c>
      <c r="Q512" s="223">
        <v>0</v>
      </c>
      <c r="R512" s="223">
        <f>Q512*H512</f>
        <v>0</v>
      </c>
      <c r="S512" s="223">
        <v>0</v>
      </c>
      <c r="T512" s="224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25" t="s">
        <v>123</v>
      </c>
      <c r="AT512" s="225" t="s">
        <v>119</v>
      </c>
      <c r="AU512" s="225" t="s">
        <v>85</v>
      </c>
      <c r="AY512" s="18" t="s">
        <v>117</v>
      </c>
      <c r="BE512" s="226">
        <f>IF(N512="základní",J512,0)</f>
        <v>0</v>
      </c>
      <c r="BF512" s="226">
        <f>IF(N512="snížená",J512,0)</f>
        <v>0</v>
      </c>
      <c r="BG512" s="226">
        <f>IF(N512="zákl. přenesená",J512,0)</f>
        <v>0</v>
      </c>
      <c r="BH512" s="226">
        <f>IF(N512="sníž. přenesená",J512,0)</f>
        <v>0</v>
      </c>
      <c r="BI512" s="226">
        <f>IF(N512="nulová",J512,0)</f>
        <v>0</v>
      </c>
      <c r="BJ512" s="18" t="s">
        <v>83</v>
      </c>
      <c r="BK512" s="226">
        <f>ROUND(I512*H512,2)</f>
        <v>0</v>
      </c>
      <c r="BL512" s="18" t="s">
        <v>123</v>
      </c>
      <c r="BM512" s="225" t="s">
        <v>789</v>
      </c>
    </row>
    <row r="513" s="14" customFormat="1">
      <c r="A513" s="14"/>
      <c r="B513" s="238"/>
      <c r="C513" s="239"/>
      <c r="D513" s="229" t="s">
        <v>125</v>
      </c>
      <c r="E513" s="240" t="s">
        <v>1</v>
      </c>
      <c r="F513" s="241" t="s">
        <v>790</v>
      </c>
      <c r="G513" s="239"/>
      <c r="H513" s="242">
        <v>614.29999999999995</v>
      </c>
      <c r="I513" s="243"/>
      <c r="J513" s="239"/>
      <c r="K513" s="239"/>
      <c r="L513" s="244"/>
      <c r="M513" s="245"/>
      <c r="N513" s="246"/>
      <c r="O513" s="246"/>
      <c r="P513" s="246"/>
      <c r="Q513" s="246"/>
      <c r="R513" s="246"/>
      <c r="S513" s="246"/>
      <c r="T513" s="247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48" t="s">
        <v>125</v>
      </c>
      <c r="AU513" s="248" t="s">
        <v>85</v>
      </c>
      <c r="AV513" s="14" t="s">
        <v>85</v>
      </c>
      <c r="AW513" s="14" t="s">
        <v>32</v>
      </c>
      <c r="AX513" s="14" t="s">
        <v>83</v>
      </c>
      <c r="AY513" s="248" t="s">
        <v>117</v>
      </c>
    </row>
    <row r="514" s="2" customFormat="1" ht="44.25" customHeight="1">
      <c r="A514" s="39"/>
      <c r="B514" s="40"/>
      <c r="C514" s="215" t="s">
        <v>791</v>
      </c>
      <c r="D514" s="215" t="s">
        <v>119</v>
      </c>
      <c r="E514" s="216" t="s">
        <v>792</v>
      </c>
      <c r="F514" s="217" t="s">
        <v>793</v>
      </c>
      <c r="G514" s="218" t="s">
        <v>297</v>
      </c>
      <c r="H514" s="219">
        <v>702.10000000000002</v>
      </c>
      <c r="I514" s="220"/>
      <c r="J514" s="219">
        <f>ROUND(I514*H514,2)</f>
        <v>0</v>
      </c>
      <c r="K514" s="217" t="s">
        <v>131</v>
      </c>
      <c r="L514" s="45"/>
      <c r="M514" s="221" t="s">
        <v>1</v>
      </c>
      <c r="N514" s="222" t="s">
        <v>40</v>
      </c>
      <c r="O514" s="92"/>
      <c r="P514" s="223">
        <f>O514*H514</f>
        <v>0</v>
      </c>
      <c r="Q514" s="223">
        <v>0</v>
      </c>
      <c r="R514" s="223">
        <f>Q514*H514</f>
        <v>0</v>
      </c>
      <c r="S514" s="223">
        <v>0</v>
      </c>
      <c r="T514" s="224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25" t="s">
        <v>123</v>
      </c>
      <c r="AT514" s="225" t="s">
        <v>119</v>
      </c>
      <c r="AU514" s="225" t="s">
        <v>85</v>
      </c>
      <c r="AY514" s="18" t="s">
        <v>117</v>
      </c>
      <c r="BE514" s="226">
        <f>IF(N514="základní",J514,0)</f>
        <v>0</v>
      </c>
      <c r="BF514" s="226">
        <f>IF(N514="snížená",J514,0)</f>
        <v>0</v>
      </c>
      <c r="BG514" s="226">
        <f>IF(N514="zákl. přenesená",J514,0)</f>
        <v>0</v>
      </c>
      <c r="BH514" s="226">
        <f>IF(N514="sníž. přenesená",J514,0)</f>
        <v>0</v>
      </c>
      <c r="BI514" s="226">
        <f>IF(N514="nulová",J514,0)</f>
        <v>0</v>
      </c>
      <c r="BJ514" s="18" t="s">
        <v>83</v>
      </c>
      <c r="BK514" s="226">
        <f>ROUND(I514*H514,2)</f>
        <v>0</v>
      </c>
      <c r="BL514" s="18" t="s">
        <v>123</v>
      </c>
      <c r="BM514" s="225" t="s">
        <v>794</v>
      </c>
    </row>
    <row r="515" s="14" customFormat="1">
      <c r="A515" s="14"/>
      <c r="B515" s="238"/>
      <c r="C515" s="239"/>
      <c r="D515" s="229" t="s">
        <v>125</v>
      </c>
      <c r="E515" s="240" t="s">
        <v>1</v>
      </c>
      <c r="F515" s="241" t="s">
        <v>795</v>
      </c>
      <c r="G515" s="239"/>
      <c r="H515" s="242">
        <v>702.10000000000002</v>
      </c>
      <c r="I515" s="243"/>
      <c r="J515" s="239"/>
      <c r="K515" s="239"/>
      <c r="L515" s="244"/>
      <c r="M515" s="245"/>
      <c r="N515" s="246"/>
      <c r="O515" s="246"/>
      <c r="P515" s="246"/>
      <c r="Q515" s="246"/>
      <c r="R515" s="246"/>
      <c r="S515" s="246"/>
      <c r="T515" s="247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48" t="s">
        <v>125</v>
      </c>
      <c r="AU515" s="248" t="s">
        <v>85</v>
      </c>
      <c r="AV515" s="14" t="s">
        <v>85</v>
      </c>
      <c r="AW515" s="14" t="s">
        <v>32</v>
      </c>
      <c r="AX515" s="14" t="s">
        <v>83</v>
      </c>
      <c r="AY515" s="248" t="s">
        <v>117</v>
      </c>
    </row>
    <row r="516" s="2" customFormat="1" ht="16.5" customHeight="1">
      <c r="A516" s="39"/>
      <c r="B516" s="40"/>
      <c r="C516" s="215" t="s">
        <v>796</v>
      </c>
      <c r="D516" s="215" t="s">
        <v>119</v>
      </c>
      <c r="E516" s="216" t="s">
        <v>797</v>
      </c>
      <c r="F516" s="217" t="s">
        <v>798</v>
      </c>
      <c r="G516" s="218" t="s">
        <v>297</v>
      </c>
      <c r="H516" s="219">
        <v>440.5</v>
      </c>
      <c r="I516" s="220"/>
      <c r="J516" s="219">
        <f>ROUND(I516*H516,2)</f>
        <v>0</v>
      </c>
      <c r="K516" s="217" t="s">
        <v>131</v>
      </c>
      <c r="L516" s="45"/>
      <c r="M516" s="221" t="s">
        <v>1</v>
      </c>
      <c r="N516" s="222" t="s">
        <v>40</v>
      </c>
      <c r="O516" s="92"/>
      <c r="P516" s="223">
        <f>O516*H516</f>
        <v>0</v>
      </c>
      <c r="Q516" s="223">
        <v>0</v>
      </c>
      <c r="R516" s="223">
        <f>Q516*H516</f>
        <v>0</v>
      </c>
      <c r="S516" s="223">
        <v>0</v>
      </c>
      <c r="T516" s="224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25" t="s">
        <v>123</v>
      </c>
      <c r="AT516" s="225" t="s">
        <v>119</v>
      </c>
      <c r="AU516" s="225" t="s">
        <v>85</v>
      </c>
      <c r="AY516" s="18" t="s">
        <v>117</v>
      </c>
      <c r="BE516" s="226">
        <f>IF(N516="základní",J516,0)</f>
        <v>0</v>
      </c>
      <c r="BF516" s="226">
        <f>IF(N516="snížená",J516,0)</f>
        <v>0</v>
      </c>
      <c r="BG516" s="226">
        <f>IF(N516="zákl. přenesená",J516,0)</f>
        <v>0</v>
      </c>
      <c r="BH516" s="226">
        <f>IF(N516="sníž. přenesená",J516,0)</f>
        <v>0</v>
      </c>
      <c r="BI516" s="226">
        <f>IF(N516="nulová",J516,0)</f>
        <v>0</v>
      </c>
      <c r="BJ516" s="18" t="s">
        <v>83</v>
      </c>
      <c r="BK516" s="226">
        <f>ROUND(I516*H516,2)</f>
        <v>0</v>
      </c>
      <c r="BL516" s="18" t="s">
        <v>123</v>
      </c>
      <c r="BM516" s="225" t="s">
        <v>799</v>
      </c>
    </row>
    <row r="517" s="13" customFormat="1">
      <c r="A517" s="13"/>
      <c r="B517" s="227"/>
      <c r="C517" s="228"/>
      <c r="D517" s="229" t="s">
        <v>125</v>
      </c>
      <c r="E517" s="230" t="s">
        <v>1</v>
      </c>
      <c r="F517" s="231" t="s">
        <v>800</v>
      </c>
      <c r="G517" s="228"/>
      <c r="H517" s="230" t="s">
        <v>1</v>
      </c>
      <c r="I517" s="232"/>
      <c r="J517" s="228"/>
      <c r="K517" s="228"/>
      <c r="L517" s="233"/>
      <c r="M517" s="234"/>
      <c r="N517" s="235"/>
      <c r="O517" s="235"/>
      <c r="P517" s="235"/>
      <c r="Q517" s="235"/>
      <c r="R517" s="235"/>
      <c r="S517" s="235"/>
      <c r="T517" s="236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7" t="s">
        <v>125</v>
      </c>
      <c r="AU517" s="237" t="s">
        <v>85</v>
      </c>
      <c r="AV517" s="13" t="s">
        <v>83</v>
      </c>
      <c r="AW517" s="13" t="s">
        <v>32</v>
      </c>
      <c r="AX517" s="13" t="s">
        <v>75</v>
      </c>
      <c r="AY517" s="237" t="s">
        <v>117</v>
      </c>
    </row>
    <row r="518" s="13" customFormat="1">
      <c r="A518" s="13"/>
      <c r="B518" s="227"/>
      <c r="C518" s="228"/>
      <c r="D518" s="229" t="s">
        <v>125</v>
      </c>
      <c r="E518" s="230" t="s">
        <v>1</v>
      </c>
      <c r="F518" s="231" t="s">
        <v>801</v>
      </c>
      <c r="G518" s="228"/>
      <c r="H518" s="230" t="s">
        <v>1</v>
      </c>
      <c r="I518" s="232"/>
      <c r="J518" s="228"/>
      <c r="K518" s="228"/>
      <c r="L518" s="233"/>
      <c r="M518" s="234"/>
      <c r="N518" s="235"/>
      <c r="O518" s="235"/>
      <c r="P518" s="235"/>
      <c r="Q518" s="235"/>
      <c r="R518" s="235"/>
      <c r="S518" s="235"/>
      <c r="T518" s="236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7" t="s">
        <v>125</v>
      </c>
      <c r="AU518" s="237" t="s">
        <v>85</v>
      </c>
      <c r="AV518" s="13" t="s">
        <v>83</v>
      </c>
      <c r="AW518" s="13" t="s">
        <v>32</v>
      </c>
      <c r="AX518" s="13" t="s">
        <v>75</v>
      </c>
      <c r="AY518" s="237" t="s">
        <v>117</v>
      </c>
    </row>
    <row r="519" s="14" customFormat="1">
      <c r="A519" s="14"/>
      <c r="B519" s="238"/>
      <c r="C519" s="239"/>
      <c r="D519" s="229" t="s">
        <v>125</v>
      </c>
      <c r="E519" s="240" t="s">
        <v>1</v>
      </c>
      <c r="F519" s="241" t="s">
        <v>802</v>
      </c>
      <c r="G519" s="239"/>
      <c r="H519" s="242">
        <v>262.5</v>
      </c>
      <c r="I519" s="243"/>
      <c r="J519" s="239"/>
      <c r="K519" s="239"/>
      <c r="L519" s="244"/>
      <c r="M519" s="245"/>
      <c r="N519" s="246"/>
      <c r="O519" s="246"/>
      <c r="P519" s="246"/>
      <c r="Q519" s="246"/>
      <c r="R519" s="246"/>
      <c r="S519" s="246"/>
      <c r="T519" s="247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8" t="s">
        <v>125</v>
      </c>
      <c r="AU519" s="248" t="s">
        <v>85</v>
      </c>
      <c r="AV519" s="14" t="s">
        <v>85</v>
      </c>
      <c r="AW519" s="14" t="s">
        <v>32</v>
      </c>
      <c r="AX519" s="14" t="s">
        <v>75</v>
      </c>
      <c r="AY519" s="248" t="s">
        <v>117</v>
      </c>
    </row>
    <row r="520" s="13" customFormat="1">
      <c r="A520" s="13"/>
      <c r="B520" s="227"/>
      <c r="C520" s="228"/>
      <c r="D520" s="229" t="s">
        <v>125</v>
      </c>
      <c r="E520" s="230" t="s">
        <v>1</v>
      </c>
      <c r="F520" s="231" t="s">
        <v>803</v>
      </c>
      <c r="G520" s="228"/>
      <c r="H520" s="230" t="s">
        <v>1</v>
      </c>
      <c r="I520" s="232"/>
      <c r="J520" s="228"/>
      <c r="K520" s="228"/>
      <c r="L520" s="233"/>
      <c r="M520" s="234"/>
      <c r="N520" s="235"/>
      <c r="O520" s="235"/>
      <c r="P520" s="235"/>
      <c r="Q520" s="235"/>
      <c r="R520" s="235"/>
      <c r="S520" s="235"/>
      <c r="T520" s="236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7" t="s">
        <v>125</v>
      </c>
      <c r="AU520" s="237" t="s">
        <v>85</v>
      </c>
      <c r="AV520" s="13" t="s">
        <v>83</v>
      </c>
      <c r="AW520" s="13" t="s">
        <v>32</v>
      </c>
      <c r="AX520" s="13" t="s">
        <v>75</v>
      </c>
      <c r="AY520" s="237" t="s">
        <v>117</v>
      </c>
    </row>
    <row r="521" s="14" customFormat="1">
      <c r="A521" s="14"/>
      <c r="B521" s="238"/>
      <c r="C521" s="239"/>
      <c r="D521" s="229" t="s">
        <v>125</v>
      </c>
      <c r="E521" s="240" t="s">
        <v>1</v>
      </c>
      <c r="F521" s="241" t="s">
        <v>804</v>
      </c>
      <c r="G521" s="239"/>
      <c r="H521" s="242">
        <v>91</v>
      </c>
      <c r="I521" s="243"/>
      <c r="J521" s="239"/>
      <c r="K521" s="239"/>
      <c r="L521" s="244"/>
      <c r="M521" s="245"/>
      <c r="N521" s="246"/>
      <c r="O521" s="246"/>
      <c r="P521" s="246"/>
      <c r="Q521" s="246"/>
      <c r="R521" s="246"/>
      <c r="S521" s="246"/>
      <c r="T521" s="247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8" t="s">
        <v>125</v>
      </c>
      <c r="AU521" s="248" t="s">
        <v>85</v>
      </c>
      <c r="AV521" s="14" t="s">
        <v>85</v>
      </c>
      <c r="AW521" s="14" t="s">
        <v>32</v>
      </c>
      <c r="AX521" s="14" t="s">
        <v>75</v>
      </c>
      <c r="AY521" s="248" t="s">
        <v>117</v>
      </c>
    </row>
    <row r="522" s="13" customFormat="1">
      <c r="A522" s="13"/>
      <c r="B522" s="227"/>
      <c r="C522" s="228"/>
      <c r="D522" s="229" t="s">
        <v>125</v>
      </c>
      <c r="E522" s="230" t="s">
        <v>1</v>
      </c>
      <c r="F522" s="231" t="s">
        <v>805</v>
      </c>
      <c r="G522" s="228"/>
      <c r="H522" s="230" t="s">
        <v>1</v>
      </c>
      <c r="I522" s="232"/>
      <c r="J522" s="228"/>
      <c r="K522" s="228"/>
      <c r="L522" s="233"/>
      <c r="M522" s="234"/>
      <c r="N522" s="235"/>
      <c r="O522" s="235"/>
      <c r="P522" s="235"/>
      <c r="Q522" s="235"/>
      <c r="R522" s="235"/>
      <c r="S522" s="235"/>
      <c r="T522" s="236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7" t="s">
        <v>125</v>
      </c>
      <c r="AU522" s="237" t="s">
        <v>85</v>
      </c>
      <c r="AV522" s="13" t="s">
        <v>83</v>
      </c>
      <c r="AW522" s="13" t="s">
        <v>32</v>
      </c>
      <c r="AX522" s="13" t="s">
        <v>75</v>
      </c>
      <c r="AY522" s="237" t="s">
        <v>117</v>
      </c>
    </row>
    <row r="523" s="14" customFormat="1">
      <c r="A523" s="14"/>
      <c r="B523" s="238"/>
      <c r="C523" s="239"/>
      <c r="D523" s="229" t="s">
        <v>125</v>
      </c>
      <c r="E523" s="240" t="s">
        <v>1</v>
      </c>
      <c r="F523" s="241" t="s">
        <v>806</v>
      </c>
      <c r="G523" s="239"/>
      <c r="H523" s="242">
        <v>87</v>
      </c>
      <c r="I523" s="243"/>
      <c r="J523" s="239"/>
      <c r="K523" s="239"/>
      <c r="L523" s="244"/>
      <c r="M523" s="245"/>
      <c r="N523" s="246"/>
      <c r="O523" s="246"/>
      <c r="P523" s="246"/>
      <c r="Q523" s="246"/>
      <c r="R523" s="246"/>
      <c r="S523" s="246"/>
      <c r="T523" s="247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8" t="s">
        <v>125</v>
      </c>
      <c r="AU523" s="248" t="s">
        <v>85</v>
      </c>
      <c r="AV523" s="14" t="s">
        <v>85</v>
      </c>
      <c r="AW523" s="14" t="s">
        <v>32</v>
      </c>
      <c r="AX523" s="14" t="s">
        <v>75</v>
      </c>
      <c r="AY523" s="248" t="s">
        <v>117</v>
      </c>
    </row>
    <row r="524" s="16" customFormat="1">
      <c r="A524" s="16"/>
      <c r="B524" s="260"/>
      <c r="C524" s="261"/>
      <c r="D524" s="229" t="s">
        <v>125</v>
      </c>
      <c r="E524" s="262" t="s">
        <v>1</v>
      </c>
      <c r="F524" s="263" t="s">
        <v>234</v>
      </c>
      <c r="G524" s="261"/>
      <c r="H524" s="264">
        <v>440.5</v>
      </c>
      <c r="I524" s="265"/>
      <c r="J524" s="261"/>
      <c r="K524" s="261"/>
      <c r="L524" s="266"/>
      <c r="M524" s="267"/>
      <c r="N524" s="268"/>
      <c r="O524" s="268"/>
      <c r="P524" s="268"/>
      <c r="Q524" s="268"/>
      <c r="R524" s="268"/>
      <c r="S524" s="268"/>
      <c r="T524" s="269"/>
      <c r="U524" s="16"/>
      <c r="V524" s="16"/>
      <c r="W524" s="16"/>
      <c r="X524" s="16"/>
      <c r="Y524" s="16"/>
      <c r="Z524" s="16"/>
      <c r="AA524" s="16"/>
      <c r="AB524" s="16"/>
      <c r="AC524" s="16"/>
      <c r="AD524" s="16"/>
      <c r="AE524" s="16"/>
      <c r="AT524" s="270" t="s">
        <v>125</v>
      </c>
      <c r="AU524" s="270" t="s">
        <v>85</v>
      </c>
      <c r="AV524" s="16" t="s">
        <v>123</v>
      </c>
      <c r="AW524" s="16" t="s">
        <v>32</v>
      </c>
      <c r="AX524" s="16" t="s">
        <v>83</v>
      </c>
      <c r="AY524" s="270" t="s">
        <v>117</v>
      </c>
    </row>
    <row r="525" s="2" customFormat="1" ht="24.15" customHeight="1">
      <c r="A525" s="39"/>
      <c r="B525" s="40"/>
      <c r="C525" s="215" t="s">
        <v>807</v>
      </c>
      <c r="D525" s="215" t="s">
        <v>119</v>
      </c>
      <c r="E525" s="216" t="s">
        <v>808</v>
      </c>
      <c r="F525" s="217" t="s">
        <v>809</v>
      </c>
      <c r="G525" s="218" t="s">
        <v>297</v>
      </c>
      <c r="H525" s="219">
        <v>4031</v>
      </c>
      <c r="I525" s="220"/>
      <c r="J525" s="219">
        <f>ROUND(I525*H525,2)</f>
        <v>0</v>
      </c>
      <c r="K525" s="217" t="s">
        <v>131</v>
      </c>
      <c r="L525" s="45"/>
      <c r="M525" s="221" t="s">
        <v>1</v>
      </c>
      <c r="N525" s="222" t="s">
        <v>40</v>
      </c>
      <c r="O525" s="92"/>
      <c r="P525" s="223">
        <f>O525*H525</f>
        <v>0</v>
      </c>
      <c r="Q525" s="223">
        <v>0</v>
      </c>
      <c r="R525" s="223">
        <f>Q525*H525</f>
        <v>0</v>
      </c>
      <c r="S525" s="223">
        <v>0</v>
      </c>
      <c r="T525" s="224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25" t="s">
        <v>123</v>
      </c>
      <c r="AT525" s="225" t="s">
        <v>119</v>
      </c>
      <c r="AU525" s="225" t="s">
        <v>85</v>
      </c>
      <c r="AY525" s="18" t="s">
        <v>117</v>
      </c>
      <c r="BE525" s="226">
        <f>IF(N525="základní",J525,0)</f>
        <v>0</v>
      </c>
      <c r="BF525" s="226">
        <f>IF(N525="snížená",J525,0)</f>
        <v>0</v>
      </c>
      <c r="BG525" s="226">
        <f>IF(N525="zákl. přenesená",J525,0)</f>
        <v>0</v>
      </c>
      <c r="BH525" s="226">
        <f>IF(N525="sníž. přenesená",J525,0)</f>
        <v>0</v>
      </c>
      <c r="BI525" s="226">
        <f>IF(N525="nulová",J525,0)</f>
        <v>0</v>
      </c>
      <c r="BJ525" s="18" t="s">
        <v>83</v>
      </c>
      <c r="BK525" s="226">
        <f>ROUND(I525*H525,2)</f>
        <v>0</v>
      </c>
      <c r="BL525" s="18" t="s">
        <v>123</v>
      </c>
      <c r="BM525" s="225" t="s">
        <v>810</v>
      </c>
    </row>
    <row r="526" s="13" customFormat="1">
      <c r="A526" s="13"/>
      <c r="B526" s="227"/>
      <c r="C526" s="228"/>
      <c r="D526" s="229" t="s">
        <v>125</v>
      </c>
      <c r="E526" s="230" t="s">
        <v>1</v>
      </c>
      <c r="F526" s="231" t="s">
        <v>811</v>
      </c>
      <c r="G526" s="228"/>
      <c r="H526" s="230" t="s">
        <v>1</v>
      </c>
      <c r="I526" s="232"/>
      <c r="J526" s="228"/>
      <c r="K526" s="228"/>
      <c r="L526" s="233"/>
      <c r="M526" s="234"/>
      <c r="N526" s="235"/>
      <c r="O526" s="235"/>
      <c r="P526" s="235"/>
      <c r="Q526" s="235"/>
      <c r="R526" s="235"/>
      <c r="S526" s="235"/>
      <c r="T526" s="236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7" t="s">
        <v>125</v>
      </c>
      <c r="AU526" s="237" t="s">
        <v>85</v>
      </c>
      <c r="AV526" s="13" t="s">
        <v>83</v>
      </c>
      <c r="AW526" s="13" t="s">
        <v>32</v>
      </c>
      <c r="AX526" s="13" t="s">
        <v>75</v>
      </c>
      <c r="AY526" s="237" t="s">
        <v>117</v>
      </c>
    </row>
    <row r="527" s="14" customFormat="1">
      <c r="A527" s="14"/>
      <c r="B527" s="238"/>
      <c r="C527" s="239"/>
      <c r="D527" s="229" t="s">
        <v>125</v>
      </c>
      <c r="E527" s="240" t="s">
        <v>1</v>
      </c>
      <c r="F527" s="241" t="s">
        <v>812</v>
      </c>
      <c r="G527" s="239"/>
      <c r="H527" s="242">
        <v>3675</v>
      </c>
      <c r="I527" s="243"/>
      <c r="J527" s="239"/>
      <c r="K527" s="239"/>
      <c r="L527" s="244"/>
      <c r="M527" s="245"/>
      <c r="N527" s="246"/>
      <c r="O527" s="246"/>
      <c r="P527" s="246"/>
      <c r="Q527" s="246"/>
      <c r="R527" s="246"/>
      <c r="S527" s="246"/>
      <c r="T527" s="247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8" t="s">
        <v>125</v>
      </c>
      <c r="AU527" s="248" t="s">
        <v>85</v>
      </c>
      <c r="AV527" s="14" t="s">
        <v>85</v>
      </c>
      <c r="AW527" s="14" t="s">
        <v>32</v>
      </c>
      <c r="AX527" s="14" t="s">
        <v>75</v>
      </c>
      <c r="AY527" s="248" t="s">
        <v>117</v>
      </c>
    </row>
    <row r="528" s="13" customFormat="1">
      <c r="A528" s="13"/>
      <c r="B528" s="227"/>
      <c r="C528" s="228"/>
      <c r="D528" s="229" t="s">
        <v>125</v>
      </c>
      <c r="E528" s="230" t="s">
        <v>1</v>
      </c>
      <c r="F528" s="231" t="s">
        <v>813</v>
      </c>
      <c r="G528" s="228"/>
      <c r="H528" s="230" t="s">
        <v>1</v>
      </c>
      <c r="I528" s="232"/>
      <c r="J528" s="228"/>
      <c r="K528" s="228"/>
      <c r="L528" s="233"/>
      <c r="M528" s="234"/>
      <c r="N528" s="235"/>
      <c r="O528" s="235"/>
      <c r="P528" s="235"/>
      <c r="Q528" s="235"/>
      <c r="R528" s="235"/>
      <c r="S528" s="235"/>
      <c r="T528" s="236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7" t="s">
        <v>125</v>
      </c>
      <c r="AU528" s="237" t="s">
        <v>85</v>
      </c>
      <c r="AV528" s="13" t="s">
        <v>83</v>
      </c>
      <c r="AW528" s="13" t="s">
        <v>32</v>
      </c>
      <c r="AX528" s="13" t="s">
        <v>75</v>
      </c>
      <c r="AY528" s="237" t="s">
        <v>117</v>
      </c>
    </row>
    <row r="529" s="14" customFormat="1">
      <c r="A529" s="14"/>
      <c r="B529" s="238"/>
      <c r="C529" s="239"/>
      <c r="D529" s="229" t="s">
        <v>125</v>
      </c>
      <c r="E529" s="240" t="s">
        <v>1</v>
      </c>
      <c r="F529" s="241" t="s">
        <v>814</v>
      </c>
      <c r="G529" s="239"/>
      <c r="H529" s="242">
        <v>356</v>
      </c>
      <c r="I529" s="243"/>
      <c r="J529" s="239"/>
      <c r="K529" s="239"/>
      <c r="L529" s="244"/>
      <c r="M529" s="245"/>
      <c r="N529" s="246"/>
      <c r="O529" s="246"/>
      <c r="P529" s="246"/>
      <c r="Q529" s="246"/>
      <c r="R529" s="246"/>
      <c r="S529" s="246"/>
      <c r="T529" s="247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48" t="s">
        <v>125</v>
      </c>
      <c r="AU529" s="248" t="s">
        <v>85</v>
      </c>
      <c r="AV529" s="14" t="s">
        <v>85</v>
      </c>
      <c r="AW529" s="14" t="s">
        <v>32</v>
      </c>
      <c r="AX529" s="14" t="s">
        <v>75</v>
      </c>
      <c r="AY529" s="248" t="s">
        <v>117</v>
      </c>
    </row>
    <row r="530" s="16" customFormat="1">
      <c r="A530" s="16"/>
      <c r="B530" s="260"/>
      <c r="C530" s="261"/>
      <c r="D530" s="229" t="s">
        <v>125</v>
      </c>
      <c r="E530" s="262" t="s">
        <v>1</v>
      </c>
      <c r="F530" s="263" t="s">
        <v>234</v>
      </c>
      <c r="G530" s="261"/>
      <c r="H530" s="264">
        <v>4031</v>
      </c>
      <c r="I530" s="265"/>
      <c r="J530" s="261"/>
      <c r="K530" s="261"/>
      <c r="L530" s="266"/>
      <c r="M530" s="267"/>
      <c r="N530" s="268"/>
      <c r="O530" s="268"/>
      <c r="P530" s="268"/>
      <c r="Q530" s="268"/>
      <c r="R530" s="268"/>
      <c r="S530" s="268"/>
      <c r="T530" s="269"/>
      <c r="U530" s="16"/>
      <c r="V530" s="16"/>
      <c r="W530" s="16"/>
      <c r="X530" s="16"/>
      <c r="Y530" s="16"/>
      <c r="Z530" s="16"/>
      <c r="AA530" s="16"/>
      <c r="AB530" s="16"/>
      <c r="AC530" s="16"/>
      <c r="AD530" s="16"/>
      <c r="AE530" s="16"/>
      <c r="AT530" s="270" t="s">
        <v>125</v>
      </c>
      <c r="AU530" s="270" t="s">
        <v>85</v>
      </c>
      <c r="AV530" s="16" t="s">
        <v>123</v>
      </c>
      <c r="AW530" s="16" t="s">
        <v>32</v>
      </c>
      <c r="AX530" s="16" t="s">
        <v>83</v>
      </c>
      <c r="AY530" s="270" t="s">
        <v>117</v>
      </c>
    </row>
    <row r="531" s="2" customFormat="1" ht="33" customHeight="1">
      <c r="A531" s="39"/>
      <c r="B531" s="40"/>
      <c r="C531" s="215" t="s">
        <v>815</v>
      </c>
      <c r="D531" s="215" t="s">
        <v>119</v>
      </c>
      <c r="E531" s="216" t="s">
        <v>816</v>
      </c>
      <c r="F531" s="217" t="s">
        <v>817</v>
      </c>
      <c r="G531" s="218" t="s">
        <v>297</v>
      </c>
      <c r="H531" s="219">
        <v>262.5</v>
      </c>
      <c r="I531" s="220"/>
      <c r="J531" s="219">
        <f>ROUND(I531*H531,2)</f>
        <v>0</v>
      </c>
      <c r="K531" s="217" t="s">
        <v>131</v>
      </c>
      <c r="L531" s="45"/>
      <c r="M531" s="221" t="s">
        <v>1</v>
      </c>
      <c r="N531" s="222" t="s">
        <v>40</v>
      </c>
      <c r="O531" s="92"/>
      <c r="P531" s="223">
        <f>O531*H531</f>
        <v>0</v>
      </c>
      <c r="Q531" s="223">
        <v>0</v>
      </c>
      <c r="R531" s="223">
        <f>Q531*H531</f>
        <v>0</v>
      </c>
      <c r="S531" s="223">
        <v>0</v>
      </c>
      <c r="T531" s="224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25" t="s">
        <v>123</v>
      </c>
      <c r="AT531" s="225" t="s">
        <v>119</v>
      </c>
      <c r="AU531" s="225" t="s">
        <v>85</v>
      </c>
      <c r="AY531" s="18" t="s">
        <v>117</v>
      </c>
      <c r="BE531" s="226">
        <f>IF(N531="základní",J531,0)</f>
        <v>0</v>
      </c>
      <c r="BF531" s="226">
        <f>IF(N531="snížená",J531,0)</f>
        <v>0</v>
      </c>
      <c r="BG531" s="226">
        <f>IF(N531="zákl. přenesená",J531,0)</f>
        <v>0</v>
      </c>
      <c r="BH531" s="226">
        <f>IF(N531="sníž. přenesená",J531,0)</f>
        <v>0</v>
      </c>
      <c r="BI531" s="226">
        <f>IF(N531="nulová",J531,0)</f>
        <v>0</v>
      </c>
      <c r="BJ531" s="18" t="s">
        <v>83</v>
      </c>
      <c r="BK531" s="226">
        <f>ROUND(I531*H531,2)</f>
        <v>0</v>
      </c>
      <c r="BL531" s="18" t="s">
        <v>123</v>
      </c>
      <c r="BM531" s="225" t="s">
        <v>818</v>
      </c>
    </row>
    <row r="532" s="14" customFormat="1">
      <c r="A532" s="14"/>
      <c r="B532" s="238"/>
      <c r="C532" s="239"/>
      <c r="D532" s="229" t="s">
        <v>125</v>
      </c>
      <c r="E532" s="240" t="s">
        <v>1</v>
      </c>
      <c r="F532" s="241" t="s">
        <v>802</v>
      </c>
      <c r="G532" s="239"/>
      <c r="H532" s="242">
        <v>262.5</v>
      </c>
      <c r="I532" s="243"/>
      <c r="J532" s="239"/>
      <c r="K532" s="239"/>
      <c r="L532" s="244"/>
      <c r="M532" s="245"/>
      <c r="N532" s="246"/>
      <c r="O532" s="246"/>
      <c r="P532" s="246"/>
      <c r="Q532" s="246"/>
      <c r="R532" s="246"/>
      <c r="S532" s="246"/>
      <c r="T532" s="247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48" t="s">
        <v>125</v>
      </c>
      <c r="AU532" s="248" t="s">
        <v>85</v>
      </c>
      <c r="AV532" s="14" t="s">
        <v>85</v>
      </c>
      <c r="AW532" s="14" t="s">
        <v>32</v>
      </c>
      <c r="AX532" s="14" t="s">
        <v>83</v>
      </c>
      <c r="AY532" s="248" t="s">
        <v>117</v>
      </c>
    </row>
    <row r="533" s="12" customFormat="1" ht="22.8" customHeight="1">
      <c r="A533" s="12"/>
      <c r="B533" s="199"/>
      <c r="C533" s="200"/>
      <c r="D533" s="201" t="s">
        <v>74</v>
      </c>
      <c r="E533" s="213" t="s">
        <v>819</v>
      </c>
      <c r="F533" s="213" t="s">
        <v>820</v>
      </c>
      <c r="G533" s="200"/>
      <c r="H533" s="200"/>
      <c r="I533" s="203"/>
      <c r="J533" s="214">
        <f>BK533</f>
        <v>0</v>
      </c>
      <c r="K533" s="200"/>
      <c r="L533" s="205"/>
      <c r="M533" s="206"/>
      <c r="N533" s="207"/>
      <c r="O533" s="207"/>
      <c r="P533" s="208">
        <f>P534</f>
        <v>0</v>
      </c>
      <c r="Q533" s="207"/>
      <c r="R533" s="208">
        <f>R534</f>
        <v>0</v>
      </c>
      <c r="S533" s="207"/>
      <c r="T533" s="209">
        <f>T534</f>
        <v>0</v>
      </c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R533" s="210" t="s">
        <v>83</v>
      </c>
      <c r="AT533" s="211" t="s">
        <v>74</v>
      </c>
      <c r="AU533" s="211" t="s">
        <v>83</v>
      </c>
      <c r="AY533" s="210" t="s">
        <v>117</v>
      </c>
      <c r="BK533" s="212">
        <f>BK534</f>
        <v>0</v>
      </c>
    </row>
    <row r="534" s="2" customFormat="1" ht="24.15" customHeight="1">
      <c r="A534" s="39"/>
      <c r="B534" s="40"/>
      <c r="C534" s="215" t="s">
        <v>821</v>
      </c>
      <c r="D534" s="215" t="s">
        <v>119</v>
      </c>
      <c r="E534" s="216" t="s">
        <v>822</v>
      </c>
      <c r="F534" s="217" t="s">
        <v>823</v>
      </c>
      <c r="G534" s="218" t="s">
        <v>297</v>
      </c>
      <c r="H534" s="219">
        <v>304.5</v>
      </c>
      <c r="I534" s="220"/>
      <c r="J534" s="219">
        <f>ROUND(I534*H534,2)</f>
        <v>0</v>
      </c>
      <c r="K534" s="217" t="s">
        <v>131</v>
      </c>
      <c r="L534" s="45"/>
      <c r="M534" s="280" t="s">
        <v>1</v>
      </c>
      <c r="N534" s="281" t="s">
        <v>40</v>
      </c>
      <c r="O534" s="282"/>
      <c r="P534" s="283">
        <f>O534*H534</f>
        <v>0</v>
      </c>
      <c r="Q534" s="283">
        <v>0</v>
      </c>
      <c r="R534" s="283">
        <f>Q534*H534</f>
        <v>0</v>
      </c>
      <c r="S534" s="283">
        <v>0</v>
      </c>
      <c r="T534" s="284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25" t="s">
        <v>123</v>
      </c>
      <c r="AT534" s="225" t="s">
        <v>119</v>
      </c>
      <c r="AU534" s="225" t="s">
        <v>85</v>
      </c>
      <c r="AY534" s="18" t="s">
        <v>117</v>
      </c>
      <c r="BE534" s="226">
        <f>IF(N534="základní",J534,0)</f>
        <v>0</v>
      </c>
      <c r="BF534" s="226">
        <f>IF(N534="snížená",J534,0)</f>
        <v>0</v>
      </c>
      <c r="BG534" s="226">
        <f>IF(N534="zákl. přenesená",J534,0)</f>
        <v>0</v>
      </c>
      <c r="BH534" s="226">
        <f>IF(N534="sníž. přenesená",J534,0)</f>
        <v>0</v>
      </c>
      <c r="BI534" s="226">
        <f>IF(N534="nulová",J534,0)</f>
        <v>0</v>
      </c>
      <c r="BJ534" s="18" t="s">
        <v>83</v>
      </c>
      <c r="BK534" s="226">
        <f>ROUND(I534*H534,2)</f>
        <v>0</v>
      </c>
      <c r="BL534" s="18" t="s">
        <v>123</v>
      </c>
      <c r="BM534" s="225" t="s">
        <v>824</v>
      </c>
    </row>
    <row r="535" s="2" customFormat="1" ht="6.96" customHeight="1">
      <c r="A535" s="39"/>
      <c r="B535" s="67"/>
      <c r="C535" s="68"/>
      <c r="D535" s="68"/>
      <c r="E535" s="68"/>
      <c r="F535" s="68"/>
      <c r="G535" s="68"/>
      <c r="H535" s="68"/>
      <c r="I535" s="68"/>
      <c r="J535" s="68"/>
      <c r="K535" s="68"/>
      <c r="L535" s="45"/>
      <c r="M535" s="39"/>
      <c r="O535" s="39"/>
      <c r="P535" s="39"/>
      <c r="Q535" s="39"/>
      <c r="R535" s="39"/>
      <c r="S535" s="39"/>
      <c r="T535" s="39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</row>
  </sheetData>
  <sheetProtection sheet="1" autoFilter="0" formatColumns="0" formatRows="0" objects="1" scenarios="1" spinCount="100000" saltValue="MvTuDy6lkqKEJEdL1T+qf4/CRIhM+20bIaXnQRaffL5B9ZNhMbIaUqsia3ECFm0n7F347MX67l3iIxzEc8kz6g==" hashValue="tpxzaycssj7b283lpCpIQUed4ur38uKYbgudy7zB1Os6OoLE+h1g5v+3yBDEyLlDJcG/LFgi+qlE5i87FGO2bA==" algorithmName="SHA-512" password="CC35"/>
  <autoFilter ref="C123:K534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KATKYPC\EGY2</dc:creator>
  <cp:lastModifiedBy>KATKYPC\EGY2</cp:lastModifiedBy>
  <dcterms:created xsi:type="dcterms:W3CDTF">2024-01-26T10:26:48Z</dcterms:created>
  <dcterms:modified xsi:type="dcterms:W3CDTF">2024-01-26T10:26:52Z</dcterms:modified>
</cp:coreProperties>
</file>